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/>
  </bookViews>
  <sheets>
    <sheet name="Rekapitulace stavby" sheetId="1" r:id="rId1"/>
    <sheet name="SO01 - Silnoproudá elektr..." sheetId="2" r:id="rId2"/>
  </sheets>
  <definedNames>
    <definedName name="_xlnm._FilterDatabase" localSheetId="1" hidden="1">'SO01 - Silnoproudá elektr...'!$C$128:$L$205</definedName>
    <definedName name="_xlnm.Print_Titles" localSheetId="0">'Rekapitulace stavby'!$92:$92</definedName>
    <definedName name="_xlnm.Print_Titles" localSheetId="1">'SO01 - Silnoproudá elektr...'!$128:$128</definedName>
    <definedName name="_xlnm.Print_Area" localSheetId="0">'Rekapitulace stavby'!$D$4:$AO$76,'Rekapitulace stavby'!$C$82:$AQ$96</definedName>
    <definedName name="_xlnm.Print_Area" localSheetId="1">'SO01 - Silnoproudá elektr...'!$C$4:$K$76,'SO01 - Silnoproudá elektr...'!$C$82:$K$110,'SO01 - Silnoproudá elektr...'!$C$116:$L$205</definedName>
  </definedNames>
  <calcPr calcId="145621"/>
</workbook>
</file>

<file path=xl/calcChain.xml><?xml version="1.0" encoding="utf-8"?>
<calcChain xmlns="http://schemas.openxmlformats.org/spreadsheetml/2006/main">
  <c r="K39" i="2" l="1"/>
  <c r="K38" i="2"/>
  <c r="BA95" i="1" s="1"/>
  <c r="K37" i="2"/>
  <c r="AZ95" i="1" s="1"/>
  <c r="BI205" i="2"/>
  <c r="BH205" i="2"/>
  <c r="BG205" i="2"/>
  <c r="BF205" i="2"/>
  <c r="X205" i="2"/>
  <c r="X204" i="2" s="1"/>
  <c r="V205" i="2"/>
  <c r="V204" i="2"/>
  <c r="T205" i="2"/>
  <c r="T204" i="2" s="1"/>
  <c r="P205" i="2"/>
  <c r="BK205" i="2" s="1"/>
  <c r="BK204" i="2" s="1"/>
  <c r="K204" i="2" s="1"/>
  <c r="K109" i="2" s="1"/>
  <c r="BI203" i="2"/>
  <c r="BH203" i="2"/>
  <c r="BG203" i="2"/>
  <c r="BF203" i="2"/>
  <c r="X203" i="2"/>
  <c r="X202" i="2"/>
  <c r="V203" i="2"/>
  <c r="V202" i="2"/>
  <c r="T203" i="2"/>
  <c r="T202" i="2" s="1"/>
  <c r="P203" i="2"/>
  <c r="BI201" i="2"/>
  <c r="BH201" i="2"/>
  <c r="BG201" i="2"/>
  <c r="BF201" i="2"/>
  <c r="X201" i="2"/>
  <c r="X200" i="2" s="1"/>
  <c r="V201" i="2"/>
  <c r="V200" i="2" s="1"/>
  <c r="V199" i="2" s="1"/>
  <c r="T201" i="2"/>
  <c r="T200" i="2" s="1"/>
  <c r="T199" i="2" s="1"/>
  <c r="P201" i="2"/>
  <c r="BI198" i="2"/>
  <c r="BH198" i="2"/>
  <c r="BG198" i="2"/>
  <c r="BF198" i="2"/>
  <c r="X198" i="2"/>
  <c r="V198" i="2"/>
  <c r="T198" i="2"/>
  <c r="P198" i="2"/>
  <c r="BI197" i="2"/>
  <c r="BH197" i="2"/>
  <c r="BG197" i="2"/>
  <c r="BF197" i="2"/>
  <c r="X197" i="2"/>
  <c r="V197" i="2"/>
  <c r="T197" i="2"/>
  <c r="P197" i="2"/>
  <c r="BI196" i="2"/>
  <c r="BH196" i="2"/>
  <c r="BG196" i="2"/>
  <c r="BF196" i="2"/>
  <c r="X196" i="2"/>
  <c r="V196" i="2"/>
  <c r="T196" i="2"/>
  <c r="P196" i="2"/>
  <c r="BI195" i="2"/>
  <c r="BH195" i="2"/>
  <c r="BG195" i="2"/>
  <c r="BF195" i="2"/>
  <c r="X195" i="2"/>
  <c r="V195" i="2"/>
  <c r="T195" i="2"/>
  <c r="P195" i="2"/>
  <c r="BI194" i="2"/>
  <c r="BH194" i="2"/>
  <c r="BG194" i="2"/>
  <c r="BF194" i="2"/>
  <c r="X194" i="2"/>
  <c r="V194" i="2"/>
  <c r="T194" i="2"/>
  <c r="P194" i="2"/>
  <c r="BI192" i="2"/>
  <c r="BH192" i="2"/>
  <c r="BG192" i="2"/>
  <c r="BF192" i="2"/>
  <c r="X192" i="2"/>
  <c r="V192" i="2"/>
  <c r="T192" i="2"/>
  <c r="P192" i="2"/>
  <c r="BI191" i="2"/>
  <c r="BH191" i="2"/>
  <c r="BG191" i="2"/>
  <c r="BF191" i="2"/>
  <c r="X191" i="2"/>
  <c r="V191" i="2"/>
  <c r="T191" i="2"/>
  <c r="P191" i="2"/>
  <c r="BI190" i="2"/>
  <c r="BH190" i="2"/>
  <c r="BG190" i="2"/>
  <c r="BF190" i="2"/>
  <c r="X190" i="2"/>
  <c r="V190" i="2"/>
  <c r="T190" i="2"/>
  <c r="P190" i="2"/>
  <c r="BI189" i="2"/>
  <c r="BH189" i="2"/>
  <c r="BG189" i="2"/>
  <c r="BF189" i="2"/>
  <c r="X189" i="2"/>
  <c r="V189" i="2"/>
  <c r="T189" i="2"/>
  <c r="P189" i="2"/>
  <c r="BI188" i="2"/>
  <c r="BH188" i="2"/>
  <c r="BG188" i="2"/>
  <c r="BF188" i="2"/>
  <c r="X188" i="2"/>
  <c r="V188" i="2"/>
  <c r="T188" i="2"/>
  <c r="P188" i="2"/>
  <c r="BI187" i="2"/>
  <c r="BH187" i="2"/>
  <c r="BG187" i="2"/>
  <c r="BF187" i="2"/>
  <c r="X187" i="2"/>
  <c r="V187" i="2"/>
  <c r="T187" i="2"/>
  <c r="P187" i="2"/>
  <c r="BI184" i="2"/>
  <c r="BH184" i="2"/>
  <c r="BG184" i="2"/>
  <c r="BF184" i="2"/>
  <c r="X184" i="2"/>
  <c r="V184" i="2"/>
  <c r="T184" i="2"/>
  <c r="P184" i="2"/>
  <c r="BI183" i="2"/>
  <c r="BH183" i="2"/>
  <c r="BG183" i="2"/>
  <c r="BF183" i="2"/>
  <c r="X183" i="2"/>
  <c r="V183" i="2"/>
  <c r="T183" i="2"/>
  <c r="P183" i="2"/>
  <c r="BI182" i="2"/>
  <c r="BH182" i="2"/>
  <c r="BG182" i="2"/>
  <c r="BF182" i="2"/>
  <c r="X182" i="2"/>
  <c r="V182" i="2"/>
  <c r="T182" i="2"/>
  <c r="P182" i="2"/>
  <c r="BI180" i="2"/>
  <c r="BH180" i="2"/>
  <c r="BG180" i="2"/>
  <c r="BF180" i="2"/>
  <c r="X180" i="2"/>
  <c r="V180" i="2"/>
  <c r="T180" i="2"/>
  <c r="P180" i="2"/>
  <c r="BI179" i="2"/>
  <c r="BH179" i="2"/>
  <c r="BG179" i="2"/>
  <c r="BF179" i="2"/>
  <c r="X179" i="2"/>
  <c r="V179" i="2"/>
  <c r="T179" i="2"/>
  <c r="P179" i="2"/>
  <c r="BI178" i="2"/>
  <c r="BH178" i="2"/>
  <c r="BG178" i="2"/>
  <c r="BF178" i="2"/>
  <c r="X178" i="2"/>
  <c r="V178" i="2"/>
  <c r="T178" i="2"/>
  <c r="P178" i="2"/>
  <c r="BI177" i="2"/>
  <c r="BH177" i="2"/>
  <c r="BG177" i="2"/>
  <c r="BF177" i="2"/>
  <c r="X177" i="2"/>
  <c r="V177" i="2"/>
  <c r="T177" i="2"/>
  <c r="P177" i="2"/>
  <c r="BI174" i="2"/>
  <c r="BH174" i="2"/>
  <c r="BG174" i="2"/>
  <c r="BF174" i="2"/>
  <c r="X174" i="2"/>
  <c r="V174" i="2"/>
  <c r="T174" i="2"/>
  <c r="P174" i="2"/>
  <c r="BI173" i="2"/>
  <c r="BH173" i="2"/>
  <c r="BG173" i="2"/>
  <c r="BF173" i="2"/>
  <c r="X173" i="2"/>
  <c r="V173" i="2"/>
  <c r="T173" i="2"/>
  <c r="P173" i="2"/>
  <c r="BI172" i="2"/>
  <c r="BH172" i="2"/>
  <c r="BG172" i="2"/>
  <c r="BF172" i="2"/>
  <c r="X172" i="2"/>
  <c r="V172" i="2"/>
  <c r="T172" i="2"/>
  <c r="P172" i="2"/>
  <c r="BI171" i="2"/>
  <c r="BH171" i="2"/>
  <c r="BG171" i="2"/>
  <c r="BF171" i="2"/>
  <c r="X171" i="2"/>
  <c r="V171" i="2"/>
  <c r="T171" i="2"/>
  <c r="P171" i="2"/>
  <c r="BI170" i="2"/>
  <c r="BH170" i="2"/>
  <c r="BG170" i="2"/>
  <c r="BF170" i="2"/>
  <c r="X170" i="2"/>
  <c r="V170" i="2"/>
  <c r="T170" i="2"/>
  <c r="P170" i="2"/>
  <c r="BI169" i="2"/>
  <c r="BH169" i="2"/>
  <c r="BG169" i="2"/>
  <c r="BF169" i="2"/>
  <c r="X169" i="2"/>
  <c r="V169" i="2"/>
  <c r="T169" i="2"/>
  <c r="P169" i="2"/>
  <c r="BI168" i="2"/>
  <c r="BH168" i="2"/>
  <c r="BG168" i="2"/>
  <c r="BF168" i="2"/>
  <c r="X168" i="2"/>
  <c r="V168" i="2"/>
  <c r="T168" i="2"/>
  <c r="P168" i="2"/>
  <c r="BI167" i="2"/>
  <c r="BH167" i="2"/>
  <c r="BG167" i="2"/>
  <c r="BF167" i="2"/>
  <c r="X167" i="2"/>
  <c r="V167" i="2"/>
  <c r="T167" i="2"/>
  <c r="P167" i="2"/>
  <c r="BI166" i="2"/>
  <c r="BH166" i="2"/>
  <c r="BG166" i="2"/>
  <c r="BF166" i="2"/>
  <c r="X166" i="2"/>
  <c r="V166" i="2"/>
  <c r="T166" i="2"/>
  <c r="P166" i="2"/>
  <c r="BI165" i="2"/>
  <c r="BH165" i="2"/>
  <c r="BG165" i="2"/>
  <c r="BF165" i="2"/>
  <c r="X165" i="2"/>
  <c r="V165" i="2"/>
  <c r="T165" i="2"/>
  <c r="P165" i="2"/>
  <c r="BI164" i="2"/>
  <c r="BH164" i="2"/>
  <c r="BG164" i="2"/>
  <c r="BF164" i="2"/>
  <c r="X164" i="2"/>
  <c r="V164" i="2"/>
  <c r="T164" i="2"/>
  <c r="P164" i="2"/>
  <c r="BI163" i="2"/>
  <c r="BH163" i="2"/>
  <c r="BG163" i="2"/>
  <c r="BF163" i="2"/>
  <c r="X163" i="2"/>
  <c r="V163" i="2"/>
  <c r="T163" i="2"/>
  <c r="P163" i="2"/>
  <c r="BI162" i="2"/>
  <c r="BH162" i="2"/>
  <c r="BG162" i="2"/>
  <c r="BF162" i="2"/>
  <c r="X162" i="2"/>
  <c r="V162" i="2"/>
  <c r="T162" i="2"/>
  <c r="P162" i="2"/>
  <c r="BI161" i="2"/>
  <c r="BH161" i="2"/>
  <c r="BG161" i="2"/>
  <c r="BF161" i="2"/>
  <c r="X161" i="2"/>
  <c r="V161" i="2"/>
  <c r="T161" i="2"/>
  <c r="P161" i="2"/>
  <c r="BI160" i="2"/>
  <c r="BH160" i="2"/>
  <c r="BG160" i="2"/>
  <c r="BF160" i="2"/>
  <c r="X160" i="2"/>
  <c r="V160" i="2"/>
  <c r="T160" i="2"/>
  <c r="P160" i="2"/>
  <c r="BI159" i="2"/>
  <c r="BH159" i="2"/>
  <c r="BG159" i="2"/>
  <c r="BF159" i="2"/>
  <c r="X159" i="2"/>
  <c r="V159" i="2"/>
  <c r="T159" i="2"/>
  <c r="P159" i="2"/>
  <c r="BI158" i="2"/>
  <c r="BH158" i="2"/>
  <c r="BG158" i="2"/>
  <c r="BF158" i="2"/>
  <c r="X158" i="2"/>
  <c r="V158" i="2"/>
  <c r="T158" i="2"/>
  <c r="P158" i="2"/>
  <c r="BI157" i="2"/>
  <c r="BH157" i="2"/>
  <c r="BG157" i="2"/>
  <c r="BF157" i="2"/>
  <c r="X157" i="2"/>
  <c r="V157" i="2"/>
  <c r="T157" i="2"/>
  <c r="P157" i="2"/>
  <c r="BI156" i="2"/>
  <c r="BH156" i="2"/>
  <c r="BG156" i="2"/>
  <c r="BF156" i="2"/>
  <c r="X156" i="2"/>
  <c r="V156" i="2"/>
  <c r="T156" i="2"/>
  <c r="P156" i="2"/>
  <c r="BI155" i="2"/>
  <c r="BH155" i="2"/>
  <c r="BG155" i="2"/>
  <c r="BF155" i="2"/>
  <c r="X155" i="2"/>
  <c r="V155" i="2"/>
  <c r="T155" i="2"/>
  <c r="P155" i="2"/>
  <c r="BI154" i="2"/>
  <c r="BH154" i="2"/>
  <c r="BG154" i="2"/>
  <c r="BF154" i="2"/>
  <c r="X154" i="2"/>
  <c r="V154" i="2"/>
  <c r="T154" i="2"/>
  <c r="P154" i="2"/>
  <c r="BI153" i="2"/>
  <c r="BH153" i="2"/>
  <c r="BG153" i="2"/>
  <c r="BF153" i="2"/>
  <c r="X153" i="2"/>
  <c r="V153" i="2"/>
  <c r="T153" i="2"/>
  <c r="P153" i="2"/>
  <c r="BI152" i="2"/>
  <c r="BH152" i="2"/>
  <c r="BG152" i="2"/>
  <c r="BF152" i="2"/>
  <c r="X152" i="2"/>
  <c r="V152" i="2"/>
  <c r="T152" i="2"/>
  <c r="P152" i="2"/>
  <c r="BI151" i="2"/>
  <c r="BH151" i="2"/>
  <c r="BG151" i="2"/>
  <c r="BF151" i="2"/>
  <c r="X151" i="2"/>
  <c r="V151" i="2"/>
  <c r="T151" i="2"/>
  <c r="P151" i="2"/>
  <c r="BI150" i="2"/>
  <c r="BH150" i="2"/>
  <c r="BG150" i="2"/>
  <c r="BF150" i="2"/>
  <c r="X150" i="2"/>
  <c r="V150" i="2"/>
  <c r="T150" i="2"/>
  <c r="P150" i="2"/>
  <c r="BI149" i="2"/>
  <c r="BH149" i="2"/>
  <c r="BG149" i="2"/>
  <c r="BF149" i="2"/>
  <c r="X149" i="2"/>
  <c r="V149" i="2"/>
  <c r="T149" i="2"/>
  <c r="P149" i="2"/>
  <c r="BI148" i="2"/>
  <c r="BH148" i="2"/>
  <c r="BG148" i="2"/>
  <c r="BF148" i="2"/>
  <c r="X148" i="2"/>
  <c r="V148" i="2"/>
  <c r="T148" i="2"/>
  <c r="P148" i="2"/>
  <c r="BI147" i="2"/>
  <c r="BH147" i="2"/>
  <c r="BG147" i="2"/>
  <c r="BF147" i="2"/>
  <c r="X147" i="2"/>
  <c r="V147" i="2"/>
  <c r="T147" i="2"/>
  <c r="P147" i="2"/>
  <c r="BI146" i="2"/>
  <c r="BH146" i="2"/>
  <c r="BG146" i="2"/>
  <c r="BF146" i="2"/>
  <c r="X146" i="2"/>
  <c r="V146" i="2"/>
  <c r="T146" i="2"/>
  <c r="P146" i="2"/>
  <c r="BI145" i="2"/>
  <c r="BH145" i="2"/>
  <c r="BG145" i="2"/>
  <c r="BF145" i="2"/>
  <c r="X145" i="2"/>
  <c r="V145" i="2"/>
  <c r="T145" i="2"/>
  <c r="P145" i="2"/>
  <c r="BI144" i="2"/>
  <c r="BH144" i="2"/>
  <c r="BG144" i="2"/>
  <c r="BF144" i="2"/>
  <c r="X144" i="2"/>
  <c r="V144" i="2"/>
  <c r="T144" i="2"/>
  <c r="P144" i="2"/>
  <c r="BI143" i="2"/>
  <c r="BH143" i="2"/>
  <c r="BG143" i="2"/>
  <c r="BF143" i="2"/>
  <c r="X143" i="2"/>
  <c r="V143" i="2"/>
  <c r="T143" i="2"/>
  <c r="P143" i="2"/>
  <c r="BI142" i="2"/>
  <c r="BH142" i="2"/>
  <c r="BG142" i="2"/>
  <c r="BF142" i="2"/>
  <c r="X142" i="2"/>
  <c r="V142" i="2"/>
  <c r="T142" i="2"/>
  <c r="P142" i="2"/>
  <c r="BI139" i="2"/>
  <c r="BH139" i="2"/>
  <c r="BG139" i="2"/>
  <c r="BF139" i="2"/>
  <c r="X139" i="2"/>
  <c r="V139" i="2"/>
  <c r="T139" i="2"/>
  <c r="P139" i="2"/>
  <c r="BI138" i="2"/>
  <c r="BH138" i="2"/>
  <c r="BG138" i="2"/>
  <c r="BF138" i="2"/>
  <c r="X138" i="2"/>
  <c r="V138" i="2"/>
  <c r="T138" i="2"/>
  <c r="P138" i="2"/>
  <c r="BI137" i="2"/>
  <c r="BH137" i="2"/>
  <c r="BG137" i="2"/>
  <c r="BF137" i="2"/>
  <c r="X137" i="2"/>
  <c r="V137" i="2"/>
  <c r="T137" i="2"/>
  <c r="P137" i="2"/>
  <c r="BI136" i="2"/>
  <c r="BH136" i="2"/>
  <c r="BG136" i="2"/>
  <c r="BF136" i="2"/>
  <c r="X136" i="2"/>
  <c r="V136" i="2"/>
  <c r="T136" i="2"/>
  <c r="P136" i="2"/>
  <c r="BI134" i="2"/>
  <c r="BH134" i="2"/>
  <c r="BG134" i="2"/>
  <c r="BF134" i="2"/>
  <c r="X134" i="2"/>
  <c r="V134" i="2"/>
  <c r="T134" i="2"/>
  <c r="P134" i="2"/>
  <c r="BI133" i="2"/>
  <c r="BH133" i="2"/>
  <c r="BG133" i="2"/>
  <c r="BF133" i="2"/>
  <c r="X133" i="2"/>
  <c r="V133" i="2"/>
  <c r="T133" i="2"/>
  <c r="P133" i="2"/>
  <c r="BI132" i="2"/>
  <c r="BH132" i="2"/>
  <c r="BG132" i="2"/>
  <c r="BF132" i="2"/>
  <c r="X132" i="2"/>
  <c r="V132" i="2"/>
  <c r="T132" i="2"/>
  <c r="P132" i="2"/>
  <c r="J126" i="2"/>
  <c r="J125" i="2"/>
  <c r="F125" i="2"/>
  <c r="F123" i="2"/>
  <c r="E121" i="2"/>
  <c r="J92" i="2"/>
  <c r="J91" i="2"/>
  <c r="F91" i="2"/>
  <c r="F89" i="2"/>
  <c r="E87" i="2"/>
  <c r="J18" i="2"/>
  <c r="E18" i="2"/>
  <c r="F92" i="2" s="1"/>
  <c r="J17" i="2"/>
  <c r="J12" i="2"/>
  <c r="J123" i="2" s="1"/>
  <c r="E7" i="2"/>
  <c r="E85" i="2" s="1"/>
  <c r="L90" i="1"/>
  <c r="AM90" i="1"/>
  <c r="AM89" i="1"/>
  <c r="L89" i="1"/>
  <c r="AM87" i="1"/>
  <c r="L87" i="1"/>
  <c r="L85" i="1"/>
  <c r="L84" i="1"/>
  <c r="Q203" i="2"/>
  <c r="R201" i="2"/>
  <c r="R198" i="2"/>
  <c r="Q197" i="2"/>
  <c r="Q195" i="2"/>
  <c r="Q192" i="2"/>
  <c r="Q190" i="2"/>
  <c r="R184" i="2"/>
  <c r="R183" i="2"/>
  <c r="Q179" i="2"/>
  <c r="R177" i="2"/>
  <c r="Q174" i="2"/>
  <c r="Q173" i="2"/>
  <c r="R172" i="2"/>
  <c r="Q172" i="2"/>
  <c r="R171" i="2"/>
  <c r="R170" i="2"/>
  <c r="Q167" i="2"/>
  <c r="R165" i="2"/>
  <c r="Q164" i="2"/>
  <c r="Q163" i="2"/>
  <c r="Q159" i="2"/>
  <c r="Q158" i="2"/>
  <c r="R156" i="2"/>
  <c r="R155" i="2"/>
  <c r="Q152" i="2"/>
  <c r="Q151" i="2"/>
  <c r="R150" i="2"/>
  <c r="R147" i="2"/>
  <c r="R146" i="2"/>
  <c r="Q144" i="2"/>
  <c r="Q143" i="2"/>
  <c r="R139" i="2"/>
  <c r="Q136" i="2"/>
  <c r="AU94" i="1"/>
  <c r="Q201" i="2"/>
  <c r="Q198" i="2"/>
  <c r="Q196" i="2"/>
  <c r="Q194" i="2"/>
  <c r="K194" i="2"/>
  <c r="R191" i="2"/>
  <c r="R166" i="2"/>
  <c r="R197" i="2"/>
  <c r="R192" i="2"/>
  <c r="R188" i="2"/>
  <c r="Q182" i="2"/>
  <c r="R180" i="2"/>
  <c r="R179" i="2"/>
  <c r="Q171" i="2"/>
  <c r="Q169" i="2"/>
  <c r="Q168" i="2"/>
  <c r="R167" i="2"/>
  <c r="Q166" i="2"/>
  <c r="Q165" i="2"/>
  <c r="R164" i="2"/>
  <c r="R161" i="2"/>
  <c r="R153" i="2"/>
  <c r="Q142" i="2"/>
  <c r="Q138" i="2"/>
  <c r="Q137" i="2"/>
  <c r="R133" i="2"/>
  <c r="Q132" i="2"/>
  <c r="R196" i="2"/>
  <c r="R195" i="2"/>
  <c r="R190" i="2"/>
  <c r="Q189" i="2"/>
  <c r="R187" i="2"/>
  <c r="Q178" i="2"/>
  <c r="K164" i="2"/>
  <c r="Q161" i="2"/>
  <c r="Q160" i="2"/>
  <c r="Q157" i="2"/>
  <c r="Q155" i="2"/>
  <c r="Q154" i="2"/>
  <c r="Q153" i="2"/>
  <c r="Q149" i="2"/>
  <c r="Q148" i="2"/>
  <c r="R145" i="2"/>
  <c r="R143" i="2"/>
  <c r="R142" i="2"/>
  <c r="Q139" i="2"/>
  <c r="R136" i="2"/>
  <c r="Q134" i="2"/>
  <c r="R132" i="2"/>
  <c r="R205" i="2"/>
  <c r="R194" i="2"/>
  <c r="Q191" i="2"/>
  <c r="R189" i="2"/>
  <c r="BK184" i="2"/>
  <c r="K178" i="2"/>
  <c r="R174" i="2"/>
  <c r="Q170" i="2"/>
  <c r="R169" i="2"/>
  <c r="R162" i="2"/>
  <c r="Q205" i="2"/>
  <c r="R203" i="2"/>
  <c r="Q188" i="2"/>
  <c r="Q187" i="2"/>
  <c r="Q184" i="2"/>
  <c r="Q183" i="2"/>
  <c r="R182" i="2"/>
  <c r="Q180" i="2"/>
  <c r="R178" i="2"/>
  <c r="Q177" i="2"/>
  <c r="R173" i="2"/>
  <c r="R168" i="2"/>
  <c r="R163" i="2"/>
  <c r="Q162" i="2"/>
  <c r="R160" i="2"/>
  <c r="R159" i="2"/>
  <c r="R158" i="2"/>
  <c r="R157" i="2"/>
  <c r="Q156" i="2"/>
  <c r="R154" i="2"/>
  <c r="R152" i="2"/>
  <c r="R151" i="2"/>
  <c r="Q150" i="2"/>
  <c r="R149" i="2"/>
  <c r="R148" i="2"/>
  <c r="Q147" i="2"/>
  <c r="Q146" i="2"/>
  <c r="Q145" i="2"/>
  <c r="R144" i="2"/>
  <c r="R138" i="2"/>
  <c r="R137" i="2"/>
  <c r="R134" i="2"/>
  <c r="Q133" i="2"/>
  <c r="BK203" i="2"/>
  <c r="BK202" i="2"/>
  <c r="K202" i="2" s="1"/>
  <c r="K108" i="2" s="1"/>
  <c r="BK195" i="2"/>
  <c r="K191" i="2"/>
  <c r="BE191" i="2"/>
  <c r="BK189" i="2"/>
  <c r="K188" i="2"/>
  <c r="BE188" i="2"/>
  <c r="BK187" i="2"/>
  <c r="K182" i="2"/>
  <c r="BE182" i="2" s="1"/>
  <c r="BK180" i="2"/>
  <c r="BK169" i="2"/>
  <c r="BK165" i="2"/>
  <c r="K159" i="2"/>
  <c r="BE159" i="2"/>
  <c r="K157" i="2"/>
  <c r="BE157" i="2"/>
  <c r="BK154" i="2"/>
  <c r="K144" i="2"/>
  <c r="BE144" i="2"/>
  <c r="K142" i="2"/>
  <c r="BE142" i="2" s="1"/>
  <c r="BK139" i="2"/>
  <c r="BK132" i="2"/>
  <c r="BK201" i="2"/>
  <c r="BK200" i="2" s="1"/>
  <c r="K200" i="2" s="1"/>
  <c r="K107" i="2" s="1"/>
  <c r="BK197" i="2"/>
  <c r="BK194" i="2"/>
  <c r="BK192" i="2"/>
  <c r="K184" i="2"/>
  <c r="BE184" i="2"/>
  <c r="BK183" i="2"/>
  <c r="BK174" i="2"/>
  <c r="K168" i="2"/>
  <c r="BE168" i="2"/>
  <c r="BK163" i="2"/>
  <c r="BK161" i="2"/>
  <c r="K145" i="2"/>
  <c r="BE145" i="2"/>
  <c r="K136" i="2"/>
  <c r="BE136" i="2" s="1"/>
  <c r="BK134" i="2"/>
  <c r="BK198" i="2"/>
  <c r="K196" i="2"/>
  <c r="BE196" i="2"/>
  <c r="BK190" i="2"/>
  <c r="BK178" i="2"/>
  <c r="BK177" i="2"/>
  <c r="K173" i="2"/>
  <c r="BE173" i="2"/>
  <c r="K172" i="2"/>
  <c r="BE172" i="2" s="1"/>
  <c r="K170" i="2"/>
  <c r="BE170" i="2" s="1"/>
  <c r="BK164" i="2"/>
  <c r="K158" i="2"/>
  <c r="BE158" i="2" s="1"/>
  <c r="K152" i="2"/>
  <c r="BE152" i="2"/>
  <c r="BK148" i="2"/>
  <c r="K146" i="2"/>
  <c r="BE146" i="2" s="1"/>
  <c r="BK137" i="2"/>
  <c r="K167" i="2"/>
  <c r="BE167" i="2" s="1"/>
  <c r="BK166" i="2"/>
  <c r="K162" i="2"/>
  <c r="BE162" i="2" s="1"/>
  <c r="BK160" i="2"/>
  <c r="BK156" i="2"/>
  <c r="BK155" i="2"/>
  <c r="K153" i="2"/>
  <c r="BE153" i="2" s="1"/>
  <c r="K150" i="2"/>
  <c r="BE150" i="2"/>
  <c r="BK147" i="2"/>
  <c r="K179" i="2"/>
  <c r="BE179" i="2" s="1"/>
  <c r="K171" i="2"/>
  <c r="BE171" i="2" s="1"/>
  <c r="K151" i="2"/>
  <c r="BE151" i="2"/>
  <c r="K149" i="2"/>
  <c r="BE149" i="2" s="1"/>
  <c r="K143" i="2"/>
  <c r="BE143" i="2" s="1"/>
  <c r="K138" i="2"/>
  <c r="BE138" i="2" s="1"/>
  <c r="K133" i="2"/>
  <c r="BE133" i="2"/>
  <c r="X199" i="2" l="1"/>
  <c r="T131" i="2"/>
  <c r="R176" i="2"/>
  <c r="J103" i="2"/>
  <c r="X186" i="2"/>
  <c r="X175" i="2" s="1"/>
  <c r="Q186" i="2"/>
  <c r="I104" i="2"/>
  <c r="Q176" i="2"/>
  <c r="Q175" i="2" s="1"/>
  <c r="I102" i="2" s="1"/>
  <c r="V186" i="2"/>
  <c r="R193" i="2"/>
  <c r="J105" i="2"/>
  <c r="R141" i="2"/>
  <c r="R140" i="2"/>
  <c r="J100" i="2" s="1"/>
  <c r="T186" i="2"/>
  <c r="X131" i="2"/>
  <c r="X176" i="2"/>
  <c r="V193" i="2"/>
  <c r="Q131" i="2"/>
  <c r="X135" i="2"/>
  <c r="Q135" i="2"/>
  <c r="I99" i="2" s="1"/>
  <c r="X141" i="2"/>
  <c r="X140" i="2" s="1"/>
  <c r="T176" i="2"/>
  <c r="T175" i="2"/>
  <c r="Q193" i="2"/>
  <c r="I105" i="2"/>
  <c r="Q141" i="2"/>
  <c r="Q140" i="2" s="1"/>
  <c r="I100" i="2" s="1"/>
  <c r="X193" i="2"/>
  <c r="V131" i="2"/>
  <c r="T135" i="2"/>
  <c r="T141" i="2"/>
  <c r="T140" i="2"/>
  <c r="T193" i="2"/>
  <c r="R131" i="2"/>
  <c r="J98" i="2"/>
  <c r="V135" i="2"/>
  <c r="R135" i="2"/>
  <c r="J99" i="2"/>
  <c r="V141" i="2"/>
  <c r="V140" i="2"/>
  <c r="V176" i="2"/>
  <c r="V175" i="2" s="1"/>
  <c r="R186" i="2"/>
  <c r="J104" i="2" s="1"/>
  <c r="BE164" i="2"/>
  <c r="Q200" i="2"/>
  <c r="I107" i="2"/>
  <c r="Q202" i="2"/>
  <c r="I108" i="2"/>
  <c r="R202" i="2"/>
  <c r="J108" i="2"/>
  <c r="J89" i="2"/>
  <c r="E119" i="2"/>
  <c r="F126" i="2"/>
  <c r="BK199" i="2"/>
  <c r="K199" i="2"/>
  <c r="K106" i="2"/>
  <c r="Q204" i="2"/>
  <c r="I109" i="2"/>
  <c r="BE178" i="2"/>
  <c r="BE194" i="2"/>
  <c r="R200" i="2"/>
  <c r="J107" i="2"/>
  <c r="R204" i="2"/>
  <c r="J109" i="2"/>
  <c r="F39" i="2"/>
  <c r="BF95" i="1" s="1"/>
  <c r="BF94" i="1" s="1"/>
  <c r="W33" i="1" s="1"/>
  <c r="F38" i="2"/>
  <c r="BE95" i="1"/>
  <c r="BE94" i="1"/>
  <c r="W32" i="1"/>
  <c r="BK162" i="2"/>
  <c r="BK167" i="2"/>
  <c r="BK179" i="2"/>
  <c r="K183" i="2"/>
  <c r="BE183" i="2"/>
  <c r="BK188" i="2"/>
  <c r="K205" i="2"/>
  <c r="BE205" i="2"/>
  <c r="K192" i="2"/>
  <c r="BE192" i="2"/>
  <c r="K132" i="2"/>
  <c r="BE132" i="2"/>
  <c r="BK136" i="2"/>
  <c r="BK138" i="2"/>
  <c r="BK146" i="2"/>
  <c r="K155" i="2"/>
  <c r="BE155" i="2" s="1"/>
  <c r="K195" i="2"/>
  <c r="BE195" i="2"/>
  <c r="K197" i="2"/>
  <c r="BE197" i="2" s="1"/>
  <c r="K198" i="2"/>
  <c r="BE198" i="2"/>
  <c r="K36" i="2"/>
  <c r="AY95" i="1" s="1"/>
  <c r="K134" i="2"/>
  <c r="BE134" i="2"/>
  <c r="BK142" i="2"/>
  <c r="K147" i="2"/>
  <c r="BE147" i="2"/>
  <c r="BK150" i="2"/>
  <c r="BK153" i="2"/>
  <c r="K156" i="2"/>
  <c r="BE156" i="2"/>
  <c r="BK158" i="2"/>
  <c r="K169" i="2"/>
  <c r="BE169" i="2"/>
  <c r="K180" i="2"/>
  <c r="BE180" i="2"/>
  <c r="K187" i="2"/>
  <c r="BE187" i="2" s="1"/>
  <c r="BK196" i="2"/>
  <c r="BK193" i="2"/>
  <c r="K193" i="2"/>
  <c r="K105" i="2"/>
  <c r="K190" i="2"/>
  <c r="BE190" i="2"/>
  <c r="K137" i="2"/>
  <c r="BE137" i="2" s="1"/>
  <c r="BK144" i="2"/>
  <c r="BK151" i="2"/>
  <c r="K161" i="2"/>
  <c r="BE161" i="2"/>
  <c r="K203" i="2"/>
  <c r="BE203" i="2"/>
  <c r="BK171" i="2"/>
  <c r="K163" i="2"/>
  <c r="BE163" i="2" s="1"/>
  <c r="F37" i="2"/>
  <c r="BD95" i="1"/>
  <c r="BD94" i="1"/>
  <c r="AZ94" i="1"/>
  <c r="BK145" i="2"/>
  <c r="K148" i="2"/>
  <c r="BE148" i="2" s="1"/>
  <c r="K154" i="2"/>
  <c r="BE154" i="2"/>
  <c r="BK157" i="2"/>
  <c r="BK159" i="2"/>
  <c r="K166" i="2"/>
  <c r="BE166" i="2"/>
  <c r="K177" i="2"/>
  <c r="BE177" i="2" s="1"/>
  <c r="BK182" i="2"/>
  <c r="K189" i="2"/>
  <c r="BE189" i="2"/>
  <c r="K165" i="2"/>
  <c r="BE165" i="2"/>
  <c r="BK133" i="2"/>
  <c r="BK131" i="2"/>
  <c r="K131" i="2" s="1"/>
  <c r="K98" i="2" s="1"/>
  <c r="BK143" i="2"/>
  <c r="BK149" i="2"/>
  <c r="K160" i="2"/>
  <c r="BE160" i="2"/>
  <c r="K201" i="2"/>
  <c r="BE201" i="2"/>
  <c r="BK168" i="2"/>
  <c r="K174" i="2"/>
  <c r="BE174" i="2"/>
  <c r="F36" i="2"/>
  <c r="BC95" i="1"/>
  <c r="BC94" i="1"/>
  <c r="AY94" i="1"/>
  <c r="AK30" i="1"/>
  <c r="K139" i="2"/>
  <c r="BE139" i="2" s="1"/>
  <c r="BK172" i="2"/>
  <c r="BK152" i="2"/>
  <c r="BK191" i="2"/>
  <c r="BK170" i="2"/>
  <c r="BK173" i="2"/>
  <c r="Q130" i="2" l="1"/>
  <c r="X130" i="2"/>
  <c r="X129" i="2"/>
  <c r="V130" i="2"/>
  <c r="V129" i="2"/>
  <c r="T130" i="2"/>
  <c r="T129" i="2"/>
  <c r="AW95" i="1"/>
  <c r="AW94" i="1" s="1"/>
  <c r="J101" i="2"/>
  <c r="I103" i="2"/>
  <c r="R175" i="2"/>
  <c r="J102" i="2"/>
  <c r="I98" i="2"/>
  <c r="I101" i="2"/>
  <c r="R130" i="2"/>
  <c r="J97" i="2"/>
  <c r="Q199" i="2"/>
  <c r="I106" i="2"/>
  <c r="R199" i="2"/>
  <c r="J106" i="2"/>
  <c r="BK135" i="2"/>
  <c r="K135" i="2"/>
  <c r="K99" i="2"/>
  <c r="BK141" i="2"/>
  <c r="BK140" i="2" s="1"/>
  <c r="K140" i="2" s="1"/>
  <c r="K100" i="2" s="1"/>
  <c r="BK186" i="2"/>
  <c r="K186" i="2"/>
  <c r="K104" i="2"/>
  <c r="BK176" i="2"/>
  <c r="K176" i="2"/>
  <c r="K103" i="2" s="1"/>
  <c r="W30" i="1"/>
  <c r="BA94" i="1"/>
  <c r="W31" i="1"/>
  <c r="F35" i="2"/>
  <c r="BB95" i="1"/>
  <c r="BB94" i="1"/>
  <c r="W29" i="1" s="1"/>
  <c r="K35" i="2"/>
  <c r="AX95" i="1" s="1"/>
  <c r="AV95" i="1" s="1"/>
  <c r="Q129" i="2" l="1"/>
  <c r="I96" i="2"/>
  <c r="K30" i="2"/>
  <c r="AS95" i="1"/>
  <c r="AS94" i="1" s="1"/>
  <c r="BK130" i="2"/>
  <c r="K130" i="2"/>
  <c r="K97" i="2"/>
  <c r="K141" i="2"/>
  <c r="K101" i="2" s="1"/>
  <c r="BK175" i="2"/>
  <c r="K175" i="2"/>
  <c r="K102" i="2"/>
  <c r="I97" i="2"/>
  <c r="R129" i="2"/>
  <c r="J96" i="2" s="1"/>
  <c r="K31" i="2" s="1"/>
  <c r="AT95" i="1" s="1"/>
  <c r="AT94" i="1" s="1"/>
  <c r="AX94" i="1"/>
  <c r="AK29" i="1"/>
  <c r="BK129" i="2" l="1"/>
  <c r="K129" i="2"/>
  <c r="K32" i="2"/>
  <c r="AG95" i="1" s="1"/>
  <c r="AN95" i="1" s="1"/>
  <c r="AV94" i="1"/>
  <c r="K96" i="2" l="1"/>
  <c r="K41" i="2"/>
  <c r="AG94" i="1"/>
  <c r="AK26" i="1"/>
  <c r="AK35" i="1" s="1"/>
  <c r="AN94" i="1" l="1"/>
</calcChain>
</file>

<file path=xl/sharedStrings.xml><?xml version="1.0" encoding="utf-8"?>
<sst xmlns="http://schemas.openxmlformats.org/spreadsheetml/2006/main" count="1229" uniqueCount="411">
  <si>
    <t>Export Komplet</t>
  </si>
  <si>
    <t/>
  </si>
  <si>
    <t>2.0</t>
  </si>
  <si>
    <t>ZAMOK</t>
  </si>
  <si>
    <t>False</t>
  </si>
  <si>
    <t>True</t>
  </si>
  <si>
    <t>{0533361e-1c8e-4956-8c0a-c42a36cb4884}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</si>
  <si>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</si>
  <si>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</si>
  <si>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</si>
  <si>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</si>
  <si>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</si>
  <si>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</si>
  <si>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</si>
  <si>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</si>
  <si>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186620H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</si>
  <si>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</si>
  <si>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</si>
  <si>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Odry Komenského VZT zařízení školní kuchyně</t>
  </si>
  <si>
    <t>KSO:</t>
  </si>
  <si>
    <t>CC-CZ:</t>
  </si>
  <si>
    <t>Místo:</t>
  </si>
  <si>
    <t>Nový Jičín</t>
  </si>
  <si>
    <t>Datum:</t>
  </si>
  <si>
    <t>Zadavatel:</t>
  </si>
  <si>
    <t>IČ:</t>
  </si>
  <si>
    <t>Město Odry</t>
  </si>
  <si>
    <t>DIČ:</t>
  </si>
  <si>
    <t>Uchazeč:</t>
  </si>
  <si>
    <t>Vyplň údaj</t>
  </si>
  <si>
    <t>Projektant:</t>
  </si>
  <si>
    <t>Pavel Šupík</t>
  </si>
  <si>
    <t>Zpracovatel:</t>
  </si>
  <si>
    <t>Ing. Jiří Horák - ELPROJEKT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</si>
  <si>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</si>
  <si>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</si>
  <si>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</si>
  <si>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</si>
  <si>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</si>
  <si>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</si>
  <si>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</si>
  <si>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</si>
  <si>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</si>
  <si>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</si>
  <si>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</si>
  <si>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</si>
  <si>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</si>
  <si>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</si>
  <si>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</si>
  <si>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</si>
  <si>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</si>
  <si>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</si>
  <si>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</si>
  <si>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</si>
  <si>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</si>
  <si>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</si>
  <si>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</si>
  <si>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</si>
  <si>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</si>
  <si>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</si>
  <si>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</si>
  <si>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</si>
  <si>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</si>
  <si>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</si>
  <si>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</si>
  <si>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</si>
  <si>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</si>
  <si>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</si>
  <si>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</si>
  <si>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</si>
  <si>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</si>
  <si>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</si>
  <si>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</si>
  <si>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</si>
  <si>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</si>
  <si>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</si>
  <si>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</si>
  <si>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</si>
  <si>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</si>
  <si>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</si>
  <si>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</si>
  <si>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</si>
  <si>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</si>
  <si>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Silnoproudá elektroinstalace</t>
  </si>
  <si>
    <t>STA</t>
  </si>
  <si>
    <t>1</t>
  </si>
  <si>
    <t>{8ef42de3-dca7-4e17-8e9a-1c47bc660c49}</t>
  </si>
  <si>
    <t>2</t>
  </si>
  <si>
    <t>KRYCÍ LIST SOUPISU PRACÍ</t>
  </si>
  <si>
    <t>Objekt:</t>
  </si>
  <si>
    <t>SO01 - Silnoproudá elektroinstalace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</si>
  <si>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</si>
  <si>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</si>
  <si>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</si>
  <si>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</si>
  <si>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</si>
  <si>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</si>
  <si>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</si>
  <si>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</si>
  <si>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</si>
  <si>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</si>
  <si>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</si>
  <si>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</si>
  <si>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</si>
  <si>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</si>
  <si>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</si>
  <si>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</si>
  <si>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</si>
  <si>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</si>
  <si>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</si>
  <si>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</si>
  <si>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VRN6 - Územní vlivy</t>
  </si>
  <si>
    <t xml:space="preserve">    VRN8 - Přesun stavebních kapacit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</si>
  <si>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</si>
  <si>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</si>
  <si>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</si>
  <si>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</si>
  <si>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</si>
  <si>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</si>
  <si>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</si>
  <si>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</si>
  <si>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</si>
  <si>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</si>
  <si>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</si>
  <si>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</si>
  <si>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</si>
  <si>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</si>
  <si>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</si>
  <si>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</si>
  <si>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</si>
  <si>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</si>
  <si>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</si>
  <si>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</si>
  <si>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</si>
  <si>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</si>
  <si>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33</t>
  </si>
  <si>
    <t>K</t>
  </si>
  <si>
    <t>971033131</t>
  </si>
  <si>
    <t>Vybourání otvorů ve zdivu cihelném D do 60 mm na MVC nebo MV tl do 150 mm</t>
  </si>
  <si>
    <t>kus</t>
  </si>
  <si>
    <t>4</t>
  </si>
  <si>
    <t>1421717544</t>
  </si>
  <si>
    <t>34</t>
  </si>
  <si>
    <t>971033141</t>
  </si>
  <si>
    <t>Vybourání otvorů ve zdivu cihelném D do 60 mm na MVC nebo MV tl do 300 mm</t>
  </si>
  <si>
    <t>-622749265</t>
  </si>
  <si>
    <t>35</t>
  </si>
  <si>
    <t>974031153</t>
  </si>
  <si>
    <t>Vysekání rýh ve zdivu cihelném hl do 100 mm š do 100 mm</t>
  </si>
  <si>
    <t>m</t>
  </si>
  <si>
    <t>-1413869282</t>
  </si>
  <si>
    <t>997</t>
  </si>
  <si>
    <t>Přesun sutě</t>
  </si>
  <si>
    <t>49</t>
  </si>
  <si>
    <t>997013212</t>
  </si>
  <si>
    <t>Vnitrostaveništní doprava suti a vybouraných hmot pro budovy v do 9 m ručně</t>
  </si>
  <si>
    <t>t</t>
  </si>
  <si>
    <t>-307974133</t>
  </si>
  <si>
    <t>50</t>
  </si>
  <si>
    <t>997013501</t>
  </si>
  <si>
    <t>Odvoz suti a vybouraných hmot na skládku nebo meziskládku do 1 km se složením</t>
  </si>
  <si>
    <t>-2005208035</t>
  </si>
  <si>
    <t>51</t>
  </si>
  <si>
    <t>997013509</t>
  </si>
  <si>
    <t>Příplatek k odvozu suti a vybouraných hmot na skládku ZKD 1 km přes 1 km</t>
  </si>
  <si>
    <t>968936347</t>
  </si>
  <si>
    <t>52</t>
  </si>
  <si>
    <t>997013831</t>
  </si>
  <si>
    <t>Poplatek za uložení na skládce (skládkovné) stavebního odpadu směsného kód odpadu 170 904</t>
  </si>
  <si>
    <t>857600197</t>
  </si>
  <si>
    <t>PSV</t>
  </si>
  <si>
    <t>Práce a dodávky PSV</t>
  </si>
  <si>
    <t>741</t>
  </si>
  <si>
    <t>Elektroinstalace - silnoproud</t>
  </si>
  <si>
    <t>53</t>
  </si>
  <si>
    <t>54763</t>
  </si>
  <si>
    <t>RECYKLACE SVÍTIDEL</t>
  </si>
  <si>
    <t>KS</t>
  </si>
  <si>
    <t>16</t>
  </si>
  <si>
    <t>-418161530</t>
  </si>
  <si>
    <t>61</t>
  </si>
  <si>
    <t>65899</t>
  </si>
  <si>
    <t>Přesunutí rozvaděče MaR</t>
  </si>
  <si>
    <t>ks</t>
  </si>
  <si>
    <t>1972845570</t>
  </si>
  <si>
    <t>18</t>
  </si>
  <si>
    <t>741110043</t>
  </si>
  <si>
    <t>Montáž trubka plastová ohebná D přes 35 mm uložená pevně</t>
  </si>
  <si>
    <t>2103693465</t>
  </si>
  <si>
    <t>19</t>
  </si>
  <si>
    <t>M</t>
  </si>
  <si>
    <t>34571076</t>
  </si>
  <si>
    <t>trubka elektroinstalační ohebná z PVC (EN) 2350</t>
  </si>
  <si>
    <t>32</t>
  </si>
  <si>
    <t>-456037733</t>
  </si>
  <si>
    <t>8</t>
  </si>
  <si>
    <t>741110511</t>
  </si>
  <si>
    <t>Montáž lišta a kanálek vkládací šířky do 60 mm s víčkem</t>
  </si>
  <si>
    <t>-814433074</t>
  </si>
  <si>
    <t>4510007130</t>
  </si>
  <si>
    <t>Lišta hranatá LHD 40×40 vč. krytek</t>
  </si>
  <si>
    <t>-813407182</t>
  </si>
  <si>
    <t>23</t>
  </si>
  <si>
    <t>4510008075</t>
  </si>
  <si>
    <t>Lišta hranatá LHD 20×20</t>
  </si>
  <si>
    <t>-1624310315</t>
  </si>
  <si>
    <t>28</t>
  </si>
  <si>
    <t>741112111</t>
  </si>
  <si>
    <t>Montáž rozvodka nástěnná plastová čtyřhranná vodič D do 4mm2</t>
  </si>
  <si>
    <t>-226388074</t>
  </si>
  <si>
    <t>29</t>
  </si>
  <si>
    <t>DAM20405950</t>
  </si>
  <si>
    <t>.059 hnědá - Instalační krabice 110x110 IP-55 s gumovými průchodkami a se svorkami 1-4mm2</t>
  </si>
  <si>
    <t>502278603</t>
  </si>
  <si>
    <t>20</t>
  </si>
  <si>
    <t>741130001</t>
  </si>
  <si>
    <t>Ukončení vodič izolovaný do 2,5mm2 v rozváděči nebo na přístroji</t>
  </si>
  <si>
    <t>-1284409365</t>
  </si>
  <si>
    <t>741130003</t>
  </si>
  <si>
    <t>Ukončení vodič izolovaný do 4 mm2 v rozváděči nebo na přístroji</t>
  </si>
  <si>
    <t>1418743774</t>
  </si>
  <si>
    <t>22</t>
  </si>
  <si>
    <t>741130004</t>
  </si>
  <si>
    <t>Ukončení vodič izolovaný do 6 mm2 v rozváděči nebo na přístroji</t>
  </si>
  <si>
    <t>1797410195</t>
  </si>
  <si>
    <t>26</t>
  </si>
  <si>
    <t>741310031</t>
  </si>
  <si>
    <t>Montáž vypínač nástěnný 1-jednopólový prostředí venkovní/mokré</t>
  </si>
  <si>
    <t>1790166639</t>
  </si>
  <si>
    <t>27</t>
  </si>
  <si>
    <t>8500175360</t>
  </si>
  <si>
    <t>Spínač jednopólový IP44 řazení 1, K1 bílá</t>
  </si>
  <si>
    <t>1448312983</t>
  </si>
  <si>
    <t>55</t>
  </si>
  <si>
    <t>741310042</t>
  </si>
  <si>
    <t>Montáž přepínač nástěnný 6-střídavý prostředí venkovní/mokré</t>
  </si>
  <si>
    <t>-1598711967</t>
  </si>
  <si>
    <t>56</t>
  </si>
  <si>
    <t>8500143980</t>
  </si>
  <si>
    <t>Přepínač střídavý IP44 řazení 6, K6 bílá</t>
  </si>
  <si>
    <t>-1440965406</t>
  </si>
  <si>
    <t>741320105</t>
  </si>
  <si>
    <t>Montáž jistič jednopólový nn do 25 A ve skříni</t>
  </si>
  <si>
    <t>253019004</t>
  </si>
  <si>
    <t>35822109</t>
  </si>
  <si>
    <t>jistič 1pólový-charakteristika B 10A</t>
  </si>
  <si>
    <t>1947818596</t>
  </si>
  <si>
    <t>3</t>
  </si>
  <si>
    <t>741320135</t>
  </si>
  <si>
    <t>Montáž jistič dvoupólový nn do 25 A ve skříni</t>
  </si>
  <si>
    <t>-838717893</t>
  </si>
  <si>
    <t>OEZ38314</t>
  </si>
  <si>
    <t>Proudový chránič s nadproudovou ochranou OLE-10B-1N-030AC</t>
  </si>
  <si>
    <t>-416830592</t>
  </si>
  <si>
    <t>5</t>
  </si>
  <si>
    <t>741320165</t>
  </si>
  <si>
    <t>Montáž jistič třípólový nn do 25 A ve skříni</t>
  </si>
  <si>
    <t>610753920</t>
  </si>
  <si>
    <t>6</t>
  </si>
  <si>
    <t>1249597</t>
  </si>
  <si>
    <t xml:space="preserve">JISTIC LTN-25B-3 </t>
  </si>
  <si>
    <t>-1613621532</t>
  </si>
  <si>
    <t>7</t>
  </si>
  <si>
    <t>11.016.270</t>
  </si>
  <si>
    <t>Jistič 20C/3 LTN</t>
  </si>
  <si>
    <t>-878808081</t>
  </si>
  <si>
    <t>59</t>
  </si>
  <si>
    <t>741370034</t>
  </si>
  <si>
    <t>Nouzové svítidlo, 8W, T5, SE, krytí IP42</t>
  </si>
  <si>
    <t>1267882032</t>
  </si>
  <si>
    <t>60</t>
  </si>
  <si>
    <t>34838100</t>
  </si>
  <si>
    <t>236524666</t>
  </si>
  <si>
    <t>24</t>
  </si>
  <si>
    <t>741371102</t>
  </si>
  <si>
    <t>Montáž svítidlo zářivkové průmyslové stropní přisazené 1 zdroj s krytem</t>
  </si>
  <si>
    <t>1691890819</t>
  </si>
  <si>
    <t>25</t>
  </si>
  <si>
    <t>8500560022</t>
  </si>
  <si>
    <t>Svítidlo LED Beghelli BS100 LED M1280, 53 W, 4000 K, IP 65</t>
  </si>
  <si>
    <t>-1178722640</t>
  </si>
  <si>
    <t>31</t>
  </si>
  <si>
    <t>741372112</t>
  </si>
  <si>
    <t>Montáž svítidlo LED IP65 vestavné podhledové čtvercové do 0,36 m2</t>
  </si>
  <si>
    <t>-1345872513</t>
  </si>
  <si>
    <t>361458774</t>
  </si>
  <si>
    <t>PAN LED 45W 600x600 IP65 4K</t>
  </si>
  <si>
    <t>-2041405024</t>
  </si>
  <si>
    <t>36</t>
  </si>
  <si>
    <t>741410072</t>
  </si>
  <si>
    <t>Montáž pospojování ochranné konstrukce ostatní vodičem do 16 mm2 uloženým pevně</t>
  </si>
  <si>
    <t>-708698514</t>
  </si>
  <si>
    <t>37</t>
  </si>
  <si>
    <t>34140825</t>
  </si>
  <si>
    <t>vodič silový s Cu jádrem 4mm2</t>
  </si>
  <si>
    <t>-1674555943</t>
  </si>
  <si>
    <t>38</t>
  </si>
  <si>
    <t>741810002</t>
  </si>
  <si>
    <t>Celková prohlídka elektrického rozvodu a zařízení do 500 000,- Kč</t>
  </si>
  <si>
    <t>-1901773654</t>
  </si>
  <si>
    <t>54</t>
  </si>
  <si>
    <t>87694</t>
  </si>
  <si>
    <t>Úprava stávajícího rozvaděče kuchyně</t>
  </si>
  <si>
    <t>-1153591997</t>
  </si>
  <si>
    <t>Práce a dodávky M</t>
  </si>
  <si>
    <t>21-M</t>
  </si>
  <si>
    <t>Elektromontáže</t>
  </si>
  <si>
    <t>57</t>
  </si>
  <si>
    <t>210813001</t>
  </si>
  <si>
    <t>Montáž kabel Cu plný kulatý do 1 kV 2x1,5 až 6 mm2 uložený pevně (CYKY)</t>
  </si>
  <si>
    <t>64</t>
  </si>
  <si>
    <t>-135891322</t>
  </si>
  <si>
    <t>58</t>
  </si>
  <si>
    <t>10.048.186</t>
  </si>
  <si>
    <t>CYKY 3O1,5 (3Ax1,5)</t>
  </si>
  <si>
    <t>256</t>
  </si>
  <si>
    <t>826485766</t>
  </si>
  <si>
    <t>210813011</t>
  </si>
  <si>
    <t>Montáž kabel Cu plný kulatý do 1 kV 3x1,5 až 6 mm2 uložený pevně (CYKY)</t>
  </si>
  <si>
    <t>847514840</t>
  </si>
  <si>
    <t>PKB.711018</t>
  </si>
  <si>
    <t>CYKY-J 3x1,5</t>
  </si>
  <si>
    <t>km</t>
  </si>
  <si>
    <t>128</t>
  </si>
  <si>
    <t>1022318096</t>
  </si>
  <si>
    <t>VV</t>
  </si>
  <si>
    <t>0,23*1,15 'Přepočtené koeficientem množství</t>
  </si>
  <si>
    <t>13</t>
  </si>
  <si>
    <t>210813063</t>
  </si>
  <si>
    <t>Montáž kabel Cu plný kulatý do 1 kV 5x4 až 6 mm2 uložený pevně (CYKY)</t>
  </si>
  <si>
    <t>-1477373838</t>
  </si>
  <si>
    <t>14</t>
  </si>
  <si>
    <t>PKB.711038</t>
  </si>
  <si>
    <t>CYKY-J 5x6</t>
  </si>
  <si>
    <t>-1601553158</t>
  </si>
  <si>
    <t>17</t>
  </si>
  <si>
    <t>10.048.984</t>
  </si>
  <si>
    <t>CYKY 5J4 (5Cx4)</t>
  </si>
  <si>
    <t>-1587013327</t>
  </si>
  <si>
    <t>20*1,15 'Přepočtené koeficientem množství</t>
  </si>
  <si>
    <t>22-M</t>
  </si>
  <si>
    <t>Montáže technologických zařízení pro dopravní stavby</t>
  </si>
  <si>
    <t>12</t>
  </si>
  <si>
    <t>125641</t>
  </si>
  <si>
    <t>zapojení CP Tuoch, mater. dodávka  VZT</t>
  </si>
  <si>
    <t>-1147454024</t>
  </si>
  <si>
    <t>39</t>
  </si>
  <si>
    <t>220111761</t>
  </si>
  <si>
    <t>Montáž svorka uzemňovací na potrubí</t>
  </si>
  <si>
    <t>2035042823</t>
  </si>
  <si>
    <t>40</t>
  </si>
  <si>
    <t>35442043</t>
  </si>
  <si>
    <t>svorka uzemnění nerez na potrubí</t>
  </si>
  <si>
    <t>1948392228</t>
  </si>
  <si>
    <t>10</t>
  </si>
  <si>
    <t>220280221</t>
  </si>
  <si>
    <t>Montáž kabely bytové uložené v trubkách nebo lištách SYKFY 2 x 2 x 0,5 mm</t>
  </si>
  <si>
    <t>2002135544</t>
  </si>
  <si>
    <t>11</t>
  </si>
  <si>
    <t>PKB.612062</t>
  </si>
  <si>
    <t>SYKFY 2x2x0,5 con</t>
  </si>
  <si>
    <t>610341871</t>
  </si>
  <si>
    <t>30</t>
  </si>
  <si>
    <t>584668</t>
  </si>
  <si>
    <t>zapojení čidla teploty</t>
  </si>
  <si>
    <t>-19738947</t>
  </si>
  <si>
    <t>HZS</t>
  </si>
  <si>
    <t>Hodinové zúčtovací sazby</t>
  </si>
  <si>
    <t>41</t>
  </si>
  <si>
    <t>HZS1291</t>
  </si>
  <si>
    <t>Uklid pracoviště</t>
  </si>
  <si>
    <t>hod</t>
  </si>
  <si>
    <t>512</t>
  </si>
  <si>
    <t>2125133430</t>
  </si>
  <si>
    <t>42</t>
  </si>
  <si>
    <t>HZS2221x</t>
  </si>
  <si>
    <t>Koordinace s ostaními profesemi</t>
  </si>
  <si>
    <t>1027772012</t>
  </si>
  <si>
    <t>43</t>
  </si>
  <si>
    <t>HZS2221xx</t>
  </si>
  <si>
    <t>Spolupráce s revizním technikem</t>
  </si>
  <si>
    <t>-531327203</t>
  </si>
  <si>
    <t>44</t>
  </si>
  <si>
    <t>HZS2221xx0</t>
  </si>
  <si>
    <t xml:space="preserve">Demontáž stávající elektroinstalace, a napojení na nové rozvody, uprava stáv. rozvaděčů </t>
  </si>
  <si>
    <t>1957370255</t>
  </si>
  <si>
    <t>45</t>
  </si>
  <si>
    <t>HZS2222</t>
  </si>
  <si>
    <t>Komplexní vyzkoušení-oživení, nastavení regulace</t>
  </si>
  <si>
    <t>913159689</t>
  </si>
  <si>
    <t>VRN</t>
  </si>
  <si>
    <t>Vedlejší rozpočtové náklady</t>
  </si>
  <si>
    <t>VRN1</t>
  </si>
  <si>
    <t>Průzkumné, geodetické a projektové práce</t>
  </si>
  <si>
    <t>46</t>
  </si>
  <si>
    <t>013002000</t>
  </si>
  <si>
    <t>Projektové práce SKUTEČNÝ STAV</t>
  </si>
  <si>
    <t>1024</t>
  </si>
  <si>
    <t>734783438</t>
  </si>
  <si>
    <t>VRN6</t>
  </si>
  <si>
    <t>Územní vlivy</t>
  </si>
  <si>
    <t>47</t>
  </si>
  <si>
    <t>065002000</t>
  </si>
  <si>
    <t>Mimostaveništní doprava materiálů</t>
  </si>
  <si>
    <t>1013696164</t>
  </si>
  <si>
    <t>VRN8</t>
  </si>
  <si>
    <t>Přesun stavebních kapacit</t>
  </si>
  <si>
    <t>48</t>
  </si>
  <si>
    <t>081002000</t>
  </si>
  <si>
    <t>Doprava zaměstnanců</t>
  </si>
  <si>
    <t>-92792232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</si>
</sst>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horizontal="right" vertical="center"/>
    </xf>
    <xf numFmtId="4" fontId="13" fillId="0" borderId="0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0" fillId="0" borderId="12" xfId="0" applyNumberFormat="1" applyFont="1" applyBorder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4" fontId="21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BG40" sqref="BG40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5</v>
      </c>
      <c r="BV1" s="14" t="s">
        <v>6</v>
      </c>
    </row>
    <row r="2" spans="1:74" s="1" customFormat="1" ht="36.950000000000003" customHeight="1">
      <c r="AR2" s="285"/>
      <c r="AS2" s="285"/>
      <c r="AT2" s="285"/>
      <c r="AU2" s="285"/>
      <c r="AV2" s="285"/>
      <c r="AW2" s="285"/>
      <c r="AX2" s="285"/>
      <c r="AY2" s="285"/>
      <c r="AZ2" s="285"/>
      <c r="BA2" s="285"/>
      <c r="BB2" s="285"/>
      <c r="BC2" s="285"/>
      <c r="BD2" s="285"/>
      <c r="BE2" s="285"/>
      <c r="BF2" s="285"/>
      <c r="BG2" s="285"/>
      <c r="BS2" s="15" t="s">
        <v>7</v>
      </c>
      <c r="BT2" s="15" t="s">
        <v>8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pans="1:74" s="1" customFormat="1" ht="24.95" customHeight="1">
      <c r="B4" s="19"/>
      <c r="C4" s="20"/>
      <c r="D4" s="21" t="s">
        <v>10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11</v>
      </c>
      <c r="BG4" s="23" t="s">
        <v>12</v>
      </c>
      <c r="BS4" s="15" t="s">
        <v>13</v>
      </c>
    </row>
    <row r="5" spans="1:74" s="1" customFormat="1" ht="12" customHeight="1">
      <c r="B5" s="19"/>
      <c r="C5" s="20"/>
      <c r="D5" s="24" t="s">
        <v>14</v>
      </c>
      <c r="E5" s="20"/>
      <c r="F5" s="20"/>
      <c r="G5" s="20"/>
      <c r="H5" s="20"/>
      <c r="I5" s="20"/>
      <c r="J5" s="20"/>
      <c r="K5" s="248" t="s">
        <v>15</v>
      </c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249"/>
      <c r="Y5" s="249"/>
      <c r="Z5" s="249"/>
      <c r="AA5" s="249"/>
      <c r="AB5" s="249"/>
      <c r="AC5" s="249"/>
      <c r="AD5" s="249"/>
      <c r="AE5" s="249"/>
      <c r="AF5" s="249"/>
      <c r="AG5" s="249"/>
      <c r="AH5" s="249"/>
      <c r="AI5" s="249"/>
      <c r="AJ5" s="249"/>
      <c r="AK5" s="249"/>
      <c r="AL5" s="249"/>
      <c r="AM5" s="249"/>
      <c r="AN5" s="249"/>
      <c r="AO5" s="249"/>
      <c r="AP5" s="20"/>
      <c r="AQ5" s="20"/>
      <c r="AR5" s="18"/>
      <c r="BG5" s="245" t="s">
        <v>16</v>
      </c>
      <c r="BS5" s="15" t="s">
        <v>7</v>
      </c>
    </row>
    <row r="6" spans="1:74" s="1" customFormat="1" ht="36.950000000000003" customHeight="1">
      <c r="B6" s="19"/>
      <c r="C6" s="20"/>
      <c r="D6" s="26" t="s">
        <v>17</v>
      </c>
      <c r="E6" s="20"/>
      <c r="F6" s="20"/>
      <c r="G6" s="20"/>
      <c r="H6" s="20"/>
      <c r="I6" s="20"/>
      <c r="J6" s="20"/>
      <c r="K6" s="250" t="s">
        <v>18</v>
      </c>
      <c r="L6" s="249"/>
      <c r="M6" s="249"/>
      <c r="N6" s="249"/>
      <c r="O6" s="249"/>
      <c r="P6" s="249"/>
      <c r="Q6" s="249"/>
      <c r="R6" s="249"/>
      <c r="S6" s="249"/>
      <c r="T6" s="249"/>
      <c r="U6" s="249"/>
      <c r="V6" s="249"/>
      <c r="W6" s="249"/>
      <c r="X6" s="249"/>
      <c r="Y6" s="249"/>
      <c r="Z6" s="249"/>
      <c r="AA6" s="249"/>
      <c r="AB6" s="249"/>
      <c r="AC6" s="249"/>
      <c r="AD6" s="249"/>
      <c r="AE6" s="249"/>
      <c r="AF6" s="249"/>
      <c r="AG6" s="249"/>
      <c r="AH6" s="249"/>
      <c r="AI6" s="249"/>
      <c r="AJ6" s="249"/>
      <c r="AK6" s="249"/>
      <c r="AL6" s="249"/>
      <c r="AM6" s="249"/>
      <c r="AN6" s="249"/>
      <c r="AO6" s="249"/>
      <c r="AP6" s="20"/>
      <c r="AQ6" s="20"/>
      <c r="AR6" s="18"/>
      <c r="BG6" s="246"/>
      <c r="BS6" s="15" t="s">
        <v>7</v>
      </c>
    </row>
    <row r="7" spans="1:74" s="1" customFormat="1" ht="12" customHeight="1">
      <c r="B7" s="19"/>
      <c r="C7" s="20"/>
      <c r="D7" s="27" t="s">
        <v>19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1</v>
      </c>
      <c r="AO7" s="20"/>
      <c r="AP7" s="20"/>
      <c r="AQ7" s="20"/>
      <c r="AR7" s="18"/>
      <c r="BG7" s="246"/>
      <c r="BS7" s="15" t="s">
        <v>7</v>
      </c>
    </row>
    <row r="8" spans="1:74" s="1" customFormat="1" ht="12" customHeight="1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96">
        <v>44117</v>
      </c>
      <c r="AO8" s="20"/>
      <c r="AP8" s="20"/>
      <c r="AQ8" s="20"/>
      <c r="AR8" s="18"/>
      <c r="BG8" s="246"/>
      <c r="BS8" s="15" t="s">
        <v>7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G9" s="246"/>
      <c r="BS9" s="15" t="s">
        <v>7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1</v>
      </c>
      <c r="AO10" s="20"/>
      <c r="AP10" s="20"/>
      <c r="AQ10" s="20"/>
      <c r="AR10" s="18"/>
      <c r="BG10" s="246"/>
      <c r="BS10" s="15" t="s">
        <v>7</v>
      </c>
    </row>
    <row r="11" spans="1:74" s="1" customFormat="1" ht="18.399999999999999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27</v>
      </c>
      <c r="AL11" s="20"/>
      <c r="AM11" s="20"/>
      <c r="AN11" s="25" t="s">
        <v>1</v>
      </c>
      <c r="AO11" s="20"/>
      <c r="AP11" s="20"/>
      <c r="AQ11" s="20"/>
      <c r="AR11" s="18"/>
      <c r="BG11" s="246"/>
      <c r="BS11" s="15" t="s">
        <v>7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G12" s="246"/>
      <c r="BS12" s="15" t="s">
        <v>7</v>
      </c>
    </row>
    <row r="13" spans="1:74" s="1" customFormat="1" ht="12" customHeight="1">
      <c r="B13" s="19"/>
      <c r="C13" s="20"/>
      <c r="D13" s="27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29</v>
      </c>
      <c r="AO13" s="20"/>
      <c r="AP13" s="20"/>
      <c r="AQ13" s="20"/>
      <c r="AR13" s="18"/>
      <c r="BG13" s="246"/>
      <c r="BS13" s="15" t="s">
        <v>7</v>
      </c>
    </row>
    <row r="14" spans="1:74" ht="12.75">
      <c r="B14" s="19"/>
      <c r="C14" s="20"/>
      <c r="D14" s="20"/>
      <c r="E14" s="251" t="s">
        <v>29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7" t="s">
        <v>27</v>
      </c>
      <c r="AL14" s="20"/>
      <c r="AM14" s="20"/>
      <c r="AN14" s="29" t="s">
        <v>29</v>
      </c>
      <c r="AO14" s="20"/>
      <c r="AP14" s="20"/>
      <c r="AQ14" s="20"/>
      <c r="AR14" s="18"/>
      <c r="BG14" s="246"/>
      <c r="BS14" s="15" t="s">
        <v>7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G15" s="246"/>
      <c r="BS15" s="15" t="s">
        <v>4</v>
      </c>
    </row>
    <row r="16" spans="1:74" s="1" customFormat="1" ht="12" customHeight="1">
      <c r="B16" s="19"/>
      <c r="C16" s="20"/>
      <c r="D16" s="27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G16" s="246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27</v>
      </c>
      <c r="AL17" s="20"/>
      <c r="AM17" s="20"/>
      <c r="AN17" s="25" t="s">
        <v>1</v>
      </c>
      <c r="AO17" s="20"/>
      <c r="AP17" s="20"/>
      <c r="AQ17" s="20"/>
      <c r="AR17" s="18"/>
      <c r="BG17" s="246"/>
      <c r="BS17" s="15" t="s">
        <v>5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G18" s="246"/>
      <c r="BS18" s="15" t="s">
        <v>7</v>
      </c>
    </row>
    <row r="19" spans="1:71" s="1" customFormat="1" ht="12" customHeight="1">
      <c r="B19" s="19"/>
      <c r="C19" s="20"/>
      <c r="D19" s="27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G19" s="246"/>
      <c r="BS19" s="15" t="s">
        <v>7</v>
      </c>
    </row>
    <row r="20" spans="1:71" s="1" customFormat="1" ht="18.399999999999999" customHeight="1">
      <c r="B20" s="19"/>
      <c r="C20" s="20"/>
      <c r="D20" s="20"/>
      <c r="E20" s="25" t="s">
        <v>33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27</v>
      </c>
      <c r="AL20" s="20"/>
      <c r="AM20" s="20"/>
      <c r="AN20" s="25" t="s">
        <v>1</v>
      </c>
      <c r="AO20" s="20"/>
      <c r="AP20" s="20"/>
      <c r="AQ20" s="20"/>
      <c r="AR20" s="18"/>
      <c r="BG20" s="246"/>
      <c r="BS20" s="15" t="s">
        <v>5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G21" s="246"/>
    </row>
    <row r="22" spans="1:71" s="1" customFormat="1" ht="12" customHeight="1">
      <c r="B22" s="19"/>
      <c r="C22" s="20"/>
      <c r="D22" s="27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G22" s="246"/>
    </row>
    <row r="23" spans="1:71" s="1" customFormat="1" ht="16.5" customHeight="1">
      <c r="B23" s="19"/>
      <c r="C23" s="20"/>
      <c r="D23" s="20"/>
      <c r="E23" s="253" t="s">
        <v>1</v>
      </c>
      <c r="F23" s="253"/>
      <c r="G23" s="253"/>
      <c r="H23" s="253"/>
      <c r="I23" s="253"/>
      <c r="J23" s="253"/>
      <c r="K23" s="253"/>
      <c r="L23" s="253"/>
      <c r="M23" s="253"/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3"/>
      <c r="AI23" s="253"/>
      <c r="AJ23" s="253"/>
      <c r="AK23" s="253"/>
      <c r="AL23" s="253"/>
      <c r="AM23" s="253"/>
      <c r="AN23" s="253"/>
      <c r="AO23" s="20"/>
      <c r="AP23" s="20"/>
      <c r="AQ23" s="20"/>
      <c r="AR23" s="18"/>
      <c r="BG23" s="246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G24" s="246"/>
    </row>
    <row r="25" spans="1:71" s="1" customFormat="1" ht="6.95" customHeight="1">
      <c r="B25" s="19"/>
      <c r="C25" s="2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0"/>
      <c r="AQ25" s="20"/>
      <c r="AR25" s="18"/>
      <c r="BG25" s="246"/>
    </row>
    <row r="26" spans="1:71" s="2" customFormat="1" ht="25.9" customHeight="1">
      <c r="A26" s="31"/>
      <c r="B26" s="32"/>
      <c r="C26" s="33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4">
        <f>ROUND(AG94,2)</f>
        <v>0</v>
      </c>
      <c r="AL26" s="255"/>
      <c r="AM26" s="255"/>
      <c r="AN26" s="255"/>
      <c r="AO26" s="255"/>
      <c r="AP26" s="33"/>
      <c r="AQ26" s="33"/>
      <c r="AR26" s="36"/>
      <c r="BG26" s="246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G27" s="246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56" t="s">
        <v>36</v>
      </c>
      <c r="M28" s="256"/>
      <c r="N28" s="256"/>
      <c r="O28" s="256"/>
      <c r="P28" s="256"/>
      <c r="Q28" s="33"/>
      <c r="R28" s="33"/>
      <c r="S28" s="33"/>
      <c r="T28" s="33"/>
      <c r="U28" s="33"/>
      <c r="V28" s="33"/>
      <c r="W28" s="256" t="s">
        <v>37</v>
      </c>
      <c r="X28" s="256"/>
      <c r="Y28" s="256"/>
      <c r="Z28" s="256"/>
      <c r="AA28" s="256"/>
      <c r="AB28" s="256"/>
      <c r="AC28" s="256"/>
      <c r="AD28" s="256"/>
      <c r="AE28" s="256"/>
      <c r="AF28" s="33"/>
      <c r="AG28" s="33"/>
      <c r="AH28" s="33"/>
      <c r="AI28" s="33"/>
      <c r="AJ28" s="33"/>
      <c r="AK28" s="256" t="s">
        <v>38</v>
      </c>
      <c r="AL28" s="256"/>
      <c r="AM28" s="256"/>
      <c r="AN28" s="256"/>
      <c r="AO28" s="256"/>
      <c r="AP28" s="33"/>
      <c r="AQ28" s="33"/>
      <c r="AR28" s="36"/>
      <c r="BG28" s="246"/>
    </row>
    <row r="29" spans="1:71" s="3" customFormat="1" ht="14.45" customHeight="1">
      <c r="B29" s="37"/>
      <c r="C29" s="38"/>
      <c r="D29" s="27" t="s">
        <v>39</v>
      </c>
      <c r="E29" s="38"/>
      <c r="F29" s="27" t="s">
        <v>40</v>
      </c>
      <c r="G29" s="38"/>
      <c r="H29" s="38"/>
      <c r="I29" s="38"/>
      <c r="J29" s="38"/>
      <c r="K29" s="38"/>
      <c r="L29" s="259">
        <v>0.21</v>
      </c>
      <c r="M29" s="258"/>
      <c r="N29" s="258"/>
      <c r="O29" s="258"/>
      <c r="P29" s="258"/>
      <c r="Q29" s="38"/>
      <c r="R29" s="38"/>
      <c r="S29" s="38"/>
      <c r="T29" s="38"/>
      <c r="U29" s="38"/>
      <c r="V29" s="38"/>
      <c r="W29" s="257">
        <f>ROUND(BB94, 2)</f>
        <v>0</v>
      </c>
      <c r="X29" s="258"/>
      <c r="Y29" s="258"/>
      <c r="Z29" s="258"/>
      <c r="AA29" s="258"/>
      <c r="AB29" s="258"/>
      <c r="AC29" s="258"/>
      <c r="AD29" s="258"/>
      <c r="AE29" s="258"/>
      <c r="AF29" s="38"/>
      <c r="AG29" s="38"/>
      <c r="AH29" s="38"/>
      <c r="AI29" s="38"/>
      <c r="AJ29" s="38"/>
      <c r="AK29" s="257">
        <f>ROUND(AX94, 2)</f>
        <v>0</v>
      </c>
      <c r="AL29" s="258"/>
      <c r="AM29" s="258"/>
      <c r="AN29" s="258"/>
      <c r="AO29" s="258"/>
      <c r="AP29" s="38"/>
      <c r="AQ29" s="38"/>
      <c r="AR29" s="39"/>
      <c r="BG29" s="247"/>
    </row>
    <row r="30" spans="1:71" s="3" customFormat="1" ht="14.45" customHeight="1">
      <c r="B30" s="37"/>
      <c r="C30" s="38"/>
      <c r="D30" s="38"/>
      <c r="E30" s="38"/>
      <c r="F30" s="27" t="s">
        <v>41</v>
      </c>
      <c r="G30" s="38"/>
      <c r="H30" s="38"/>
      <c r="I30" s="38"/>
      <c r="J30" s="38"/>
      <c r="K30" s="38"/>
      <c r="L30" s="259">
        <v>0.15</v>
      </c>
      <c r="M30" s="258"/>
      <c r="N30" s="258"/>
      <c r="O30" s="258"/>
      <c r="P30" s="258"/>
      <c r="Q30" s="38"/>
      <c r="R30" s="38"/>
      <c r="S30" s="38"/>
      <c r="T30" s="38"/>
      <c r="U30" s="38"/>
      <c r="V30" s="38"/>
      <c r="W30" s="257">
        <f>ROUND(BC94, 2)</f>
        <v>0</v>
      </c>
      <c r="X30" s="258"/>
      <c r="Y30" s="258"/>
      <c r="Z30" s="258"/>
      <c r="AA30" s="258"/>
      <c r="AB30" s="258"/>
      <c r="AC30" s="258"/>
      <c r="AD30" s="258"/>
      <c r="AE30" s="258"/>
      <c r="AF30" s="38"/>
      <c r="AG30" s="38"/>
      <c r="AH30" s="38"/>
      <c r="AI30" s="38"/>
      <c r="AJ30" s="38"/>
      <c r="AK30" s="257">
        <f>ROUND(AY94, 2)</f>
        <v>0</v>
      </c>
      <c r="AL30" s="258"/>
      <c r="AM30" s="258"/>
      <c r="AN30" s="258"/>
      <c r="AO30" s="258"/>
      <c r="AP30" s="38"/>
      <c r="AQ30" s="38"/>
      <c r="AR30" s="39"/>
      <c r="BG30" s="247"/>
    </row>
    <row r="31" spans="1:71" s="3" customFormat="1" ht="14.45" hidden="1" customHeight="1">
      <c r="B31" s="37"/>
      <c r="C31" s="38"/>
      <c r="D31" s="38"/>
      <c r="E31" s="38"/>
      <c r="F31" s="27" t="s">
        <v>42</v>
      </c>
      <c r="G31" s="38"/>
      <c r="H31" s="38"/>
      <c r="I31" s="38"/>
      <c r="J31" s="38"/>
      <c r="K31" s="38"/>
      <c r="L31" s="259">
        <v>0.21</v>
      </c>
      <c r="M31" s="258"/>
      <c r="N31" s="258"/>
      <c r="O31" s="258"/>
      <c r="P31" s="258"/>
      <c r="Q31" s="38"/>
      <c r="R31" s="38"/>
      <c r="S31" s="38"/>
      <c r="T31" s="38"/>
      <c r="U31" s="38"/>
      <c r="V31" s="38"/>
      <c r="W31" s="257">
        <f>ROUND(BD94, 2)</f>
        <v>0</v>
      </c>
      <c r="X31" s="258"/>
      <c r="Y31" s="258"/>
      <c r="Z31" s="258"/>
      <c r="AA31" s="258"/>
      <c r="AB31" s="258"/>
      <c r="AC31" s="258"/>
      <c r="AD31" s="258"/>
      <c r="AE31" s="258"/>
      <c r="AF31" s="38"/>
      <c r="AG31" s="38"/>
      <c r="AH31" s="38"/>
      <c r="AI31" s="38"/>
      <c r="AJ31" s="38"/>
      <c r="AK31" s="257">
        <v>0</v>
      </c>
      <c r="AL31" s="258"/>
      <c r="AM31" s="258"/>
      <c r="AN31" s="258"/>
      <c r="AO31" s="258"/>
      <c r="AP31" s="38"/>
      <c r="AQ31" s="38"/>
      <c r="AR31" s="39"/>
      <c r="BG31" s="247"/>
    </row>
    <row r="32" spans="1:71" s="3" customFormat="1" ht="14.45" hidden="1" customHeight="1">
      <c r="B32" s="37"/>
      <c r="C32" s="38"/>
      <c r="D32" s="38"/>
      <c r="E32" s="38"/>
      <c r="F32" s="27" t="s">
        <v>43</v>
      </c>
      <c r="G32" s="38"/>
      <c r="H32" s="38"/>
      <c r="I32" s="38"/>
      <c r="J32" s="38"/>
      <c r="K32" s="38"/>
      <c r="L32" s="259">
        <v>0.15</v>
      </c>
      <c r="M32" s="258"/>
      <c r="N32" s="258"/>
      <c r="O32" s="258"/>
      <c r="P32" s="258"/>
      <c r="Q32" s="38"/>
      <c r="R32" s="38"/>
      <c r="S32" s="38"/>
      <c r="T32" s="38"/>
      <c r="U32" s="38"/>
      <c r="V32" s="38"/>
      <c r="W32" s="257">
        <f>ROUND(BE94, 2)</f>
        <v>0</v>
      </c>
      <c r="X32" s="258"/>
      <c r="Y32" s="258"/>
      <c r="Z32" s="258"/>
      <c r="AA32" s="258"/>
      <c r="AB32" s="258"/>
      <c r="AC32" s="258"/>
      <c r="AD32" s="258"/>
      <c r="AE32" s="258"/>
      <c r="AF32" s="38"/>
      <c r="AG32" s="38"/>
      <c r="AH32" s="38"/>
      <c r="AI32" s="38"/>
      <c r="AJ32" s="38"/>
      <c r="AK32" s="257">
        <v>0</v>
      </c>
      <c r="AL32" s="258"/>
      <c r="AM32" s="258"/>
      <c r="AN32" s="258"/>
      <c r="AO32" s="258"/>
      <c r="AP32" s="38"/>
      <c r="AQ32" s="38"/>
      <c r="AR32" s="39"/>
      <c r="BG32" s="247"/>
    </row>
    <row r="33" spans="1:59" s="3" customFormat="1" ht="14.45" hidden="1" customHeight="1">
      <c r="B33" s="37"/>
      <c r="C33" s="38"/>
      <c r="D33" s="38"/>
      <c r="E33" s="38"/>
      <c r="F33" s="27" t="s">
        <v>44</v>
      </c>
      <c r="G33" s="38"/>
      <c r="H33" s="38"/>
      <c r="I33" s="38"/>
      <c r="J33" s="38"/>
      <c r="K33" s="38"/>
      <c r="L33" s="259">
        <v>0</v>
      </c>
      <c r="M33" s="258"/>
      <c r="N33" s="258"/>
      <c r="O33" s="258"/>
      <c r="P33" s="258"/>
      <c r="Q33" s="38"/>
      <c r="R33" s="38"/>
      <c r="S33" s="38"/>
      <c r="T33" s="38"/>
      <c r="U33" s="38"/>
      <c r="V33" s="38"/>
      <c r="W33" s="257">
        <f>ROUND(BF94, 2)</f>
        <v>0</v>
      </c>
      <c r="X33" s="258"/>
      <c r="Y33" s="258"/>
      <c r="Z33" s="258"/>
      <c r="AA33" s="258"/>
      <c r="AB33" s="258"/>
      <c r="AC33" s="258"/>
      <c r="AD33" s="258"/>
      <c r="AE33" s="258"/>
      <c r="AF33" s="38"/>
      <c r="AG33" s="38"/>
      <c r="AH33" s="38"/>
      <c r="AI33" s="38"/>
      <c r="AJ33" s="38"/>
      <c r="AK33" s="257">
        <v>0</v>
      </c>
      <c r="AL33" s="258"/>
      <c r="AM33" s="258"/>
      <c r="AN33" s="258"/>
      <c r="AO33" s="258"/>
      <c r="AP33" s="38"/>
      <c r="AQ33" s="38"/>
      <c r="AR33" s="39"/>
      <c r="BG33" s="247"/>
    </row>
    <row r="34" spans="1:59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G34" s="246"/>
    </row>
    <row r="35" spans="1:59" s="2" customFormat="1" ht="25.9" customHeight="1">
      <c r="A35" s="31"/>
      <c r="B35" s="32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260" t="s">
        <v>47</v>
      </c>
      <c r="Y35" s="261"/>
      <c r="Z35" s="261"/>
      <c r="AA35" s="261"/>
      <c r="AB35" s="261"/>
      <c r="AC35" s="42"/>
      <c r="AD35" s="42"/>
      <c r="AE35" s="42"/>
      <c r="AF35" s="42"/>
      <c r="AG35" s="42"/>
      <c r="AH35" s="42"/>
      <c r="AI35" s="42"/>
      <c r="AJ35" s="42"/>
      <c r="AK35" s="262">
        <f>SUM(AK26:AK33)</f>
        <v>0</v>
      </c>
      <c r="AL35" s="261"/>
      <c r="AM35" s="261"/>
      <c r="AN35" s="261"/>
      <c r="AO35" s="263"/>
      <c r="AP35" s="40"/>
      <c r="AQ35" s="40"/>
      <c r="AR35" s="36"/>
      <c r="BG35" s="31"/>
    </row>
    <row r="36" spans="1:59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G36" s="31"/>
    </row>
    <row r="37" spans="1:59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G37" s="31"/>
    </row>
    <row r="38" spans="1:59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9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9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9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9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9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9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9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9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9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9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9" s="2" customFormat="1" ht="14.45" customHeight="1">
      <c r="B49" s="44"/>
      <c r="C49" s="45"/>
      <c r="D49" s="46" t="s">
        <v>48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49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9" ht="11.25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9" ht="11.25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9" ht="11.25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9" ht="11.25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9" ht="11.25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9" ht="11.2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9" ht="11.25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9" ht="11.25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9" ht="11.25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9" ht="11.25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9" s="2" customFormat="1" ht="12.75">
      <c r="A60" s="31"/>
      <c r="B60" s="32"/>
      <c r="C60" s="33"/>
      <c r="D60" s="49" t="s">
        <v>50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50</v>
      </c>
      <c r="AI60" s="35"/>
      <c r="AJ60" s="35"/>
      <c r="AK60" s="35"/>
      <c r="AL60" s="35"/>
      <c r="AM60" s="49" t="s">
        <v>51</v>
      </c>
      <c r="AN60" s="35"/>
      <c r="AO60" s="35"/>
      <c r="AP60" s="33"/>
      <c r="AQ60" s="33"/>
      <c r="AR60" s="36"/>
      <c r="BG60" s="31"/>
    </row>
    <row r="61" spans="1:59" ht="11.25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9" ht="11.25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9" ht="11.25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9" s="2" customFormat="1" ht="12.75">
      <c r="A64" s="31"/>
      <c r="B64" s="32"/>
      <c r="C64" s="33"/>
      <c r="D64" s="46" t="s">
        <v>52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53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G64" s="31"/>
    </row>
    <row r="65" spans="1:59" ht="11.2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9" ht="11.25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9" ht="11.25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9" ht="11.25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9" ht="11.25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9" ht="11.25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9" ht="11.25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9" ht="11.25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9" ht="11.25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9" ht="11.25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9" s="2" customFormat="1" ht="12.75">
      <c r="A75" s="31"/>
      <c r="B75" s="32"/>
      <c r="C75" s="33"/>
      <c r="D75" s="49" t="s">
        <v>50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50</v>
      </c>
      <c r="AI75" s="35"/>
      <c r="AJ75" s="35"/>
      <c r="AK75" s="35"/>
      <c r="AL75" s="35"/>
      <c r="AM75" s="49" t="s">
        <v>51</v>
      </c>
      <c r="AN75" s="35"/>
      <c r="AO75" s="35"/>
      <c r="AP75" s="33"/>
      <c r="AQ75" s="33"/>
      <c r="AR75" s="36"/>
      <c r="BG75" s="31"/>
    </row>
    <row r="76" spans="1:59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G76" s="31"/>
    </row>
    <row r="77" spans="1:59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G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G81" s="31"/>
    </row>
    <row r="82" spans="1:91" s="2" customFormat="1" ht="24.95" customHeight="1">
      <c r="A82" s="31"/>
      <c r="B82" s="32"/>
      <c r="C82" s="21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G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G83" s="31"/>
    </row>
    <row r="84" spans="1:91" s="4" customFormat="1" ht="12" customHeight="1">
      <c r="B84" s="55"/>
      <c r="C84" s="27" t="s">
        <v>14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186620H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17</v>
      </c>
      <c r="D85" s="60"/>
      <c r="E85" s="60"/>
      <c r="F85" s="60"/>
      <c r="G85" s="60"/>
      <c r="H85" s="60"/>
      <c r="I85" s="60"/>
      <c r="J85" s="60"/>
      <c r="K85" s="60"/>
      <c r="L85" s="264" t="str">
        <f>K6</f>
        <v>ZŠ Odry Komenského VZT zařízení školní kuchyně</v>
      </c>
      <c r="M85" s="265"/>
      <c r="N85" s="265"/>
      <c r="O85" s="265"/>
      <c r="P85" s="265"/>
      <c r="Q85" s="265"/>
      <c r="R85" s="265"/>
      <c r="S85" s="265"/>
      <c r="T85" s="265"/>
      <c r="U85" s="265"/>
      <c r="V85" s="265"/>
      <c r="W85" s="265"/>
      <c r="X85" s="265"/>
      <c r="Y85" s="265"/>
      <c r="Z85" s="265"/>
      <c r="AA85" s="265"/>
      <c r="AB85" s="265"/>
      <c r="AC85" s="265"/>
      <c r="AD85" s="265"/>
      <c r="AE85" s="265"/>
      <c r="AF85" s="265"/>
      <c r="AG85" s="265"/>
      <c r="AH85" s="265"/>
      <c r="AI85" s="265"/>
      <c r="AJ85" s="265"/>
      <c r="AK85" s="265"/>
      <c r="AL85" s="265"/>
      <c r="AM85" s="265"/>
      <c r="AN85" s="265"/>
      <c r="AO85" s="265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G86" s="31"/>
    </row>
    <row r="87" spans="1:91" s="2" customFormat="1" ht="12" customHeight="1">
      <c r="A87" s="31"/>
      <c r="B87" s="32"/>
      <c r="C87" s="27" t="s">
        <v>21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Nový Jičín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7" t="s">
        <v>23</v>
      </c>
      <c r="AJ87" s="33"/>
      <c r="AK87" s="33"/>
      <c r="AL87" s="33"/>
      <c r="AM87" s="266">
        <f>IF(AN8= "","",AN8)</f>
        <v>44117</v>
      </c>
      <c r="AN87" s="266"/>
      <c r="AO87" s="33"/>
      <c r="AP87" s="33"/>
      <c r="AQ87" s="33"/>
      <c r="AR87" s="36"/>
      <c r="BG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G88" s="31"/>
    </row>
    <row r="89" spans="1:91" s="2" customFormat="1" ht="15.2" customHeight="1">
      <c r="A89" s="31"/>
      <c r="B89" s="32"/>
      <c r="C89" s="27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Město Odry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7" t="s">
        <v>30</v>
      </c>
      <c r="AJ89" s="33"/>
      <c r="AK89" s="33"/>
      <c r="AL89" s="33"/>
      <c r="AM89" s="267" t="str">
        <f>IF(E17="","",E17)</f>
        <v>Pavel Šupík</v>
      </c>
      <c r="AN89" s="268"/>
      <c r="AO89" s="268"/>
      <c r="AP89" s="268"/>
      <c r="AQ89" s="33"/>
      <c r="AR89" s="36"/>
      <c r="AS89" s="269" t="s">
        <v>55</v>
      </c>
      <c r="AT89" s="270"/>
      <c r="AU89" s="63"/>
      <c r="AV89" s="63"/>
      <c r="AW89" s="63"/>
      <c r="AX89" s="63"/>
      <c r="AY89" s="63"/>
      <c r="AZ89" s="63"/>
      <c r="BA89" s="63"/>
      <c r="BB89" s="63"/>
      <c r="BC89" s="63"/>
      <c r="BD89" s="63"/>
      <c r="BE89" s="63"/>
      <c r="BF89" s="64"/>
      <c r="BG89" s="31"/>
    </row>
    <row r="90" spans="1:91" s="2" customFormat="1" ht="25.7" customHeight="1">
      <c r="A90" s="31"/>
      <c r="B90" s="32"/>
      <c r="C90" s="27" t="s">
        <v>28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7" t="s">
        <v>32</v>
      </c>
      <c r="AJ90" s="33"/>
      <c r="AK90" s="33"/>
      <c r="AL90" s="33"/>
      <c r="AM90" s="267" t="str">
        <f>IF(E20="","",E20)</f>
        <v>Ing. Jiří Horák - ELPROJEKT</v>
      </c>
      <c r="AN90" s="268"/>
      <c r="AO90" s="268"/>
      <c r="AP90" s="268"/>
      <c r="AQ90" s="33"/>
      <c r="AR90" s="36"/>
      <c r="AS90" s="271"/>
      <c r="AT90" s="272"/>
      <c r="AU90" s="65"/>
      <c r="AV90" s="65"/>
      <c r="AW90" s="65"/>
      <c r="AX90" s="65"/>
      <c r="AY90" s="65"/>
      <c r="AZ90" s="65"/>
      <c r="BA90" s="65"/>
      <c r="BB90" s="65"/>
      <c r="BC90" s="65"/>
      <c r="BD90" s="65"/>
      <c r="BE90" s="65"/>
      <c r="BF90" s="66"/>
      <c r="BG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73"/>
      <c r="AT91" s="274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8"/>
      <c r="BG91" s="31"/>
    </row>
    <row r="92" spans="1:91" s="2" customFormat="1" ht="29.25" customHeight="1">
      <c r="A92" s="31"/>
      <c r="B92" s="32"/>
      <c r="C92" s="275" t="s">
        <v>56</v>
      </c>
      <c r="D92" s="276"/>
      <c r="E92" s="276"/>
      <c r="F92" s="276"/>
      <c r="G92" s="276"/>
      <c r="H92" s="69"/>
      <c r="I92" s="277" t="s">
        <v>57</v>
      </c>
      <c r="J92" s="276"/>
      <c r="K92" s="276"/>
      <c r="L92" s="276"/>
      <c r="M92" s="276"/>
      <c r="N92" s="276"/>
      <c r="O92" s="276"/>
      <c r="P92" s="276"/>
      <c r="Q92" s="276"/>
      <c r="R92" s="276"/>
      <c r="S92" s="276"/>
      <c r="T92" s="276"/>
      <c r="U92" s="276"/>
      <c r="V92" s="276"/>
      <c r="W92" s="276"/>
      <c r="X92" s="276"/>
      <c r="Y92" s="276"/>
      <c r="Z92" s="276"/>
      <c r="AA92" s="276"/>
      <c r="AB92" s="276"/>
      <c r="AC92" s="276"/>
      <c r="AD92" s="276"/>
      <c r="AE92" s="276"/>
      <c r="AF92" s="276"/>
      <c r="AG92" s="278" t="s">
        <v>58</v>
      </c>
      <c r="AH92" s="276"/>
      <c r="AI92" s="276"/>
      <c r="AJ92" s="276"/>
      <c r="AK92" s="276"/>
      <c r="AL92" s="276"/>
      <c r="AM92" s="276"/>
      <c r="AN92" s="277" t="s">
        <v>59</v>
      </c>
      <c r="AO92" s="276"/>
      <c r="AP92" s="279"/>
      <c r="AQ92" s="70" t="s">
        <v>60</v>
      </c>
      <c r="AR92" s="36"/>
      <c r="AS92" s="71" t="s">
        <v>61</v>
      </c>
      <c r="AT92" s="72" t="s">
        <v>62</v>
      </c>
      <c r="AU92" s="72" t="s">
        <v>63</v>
      </c>
      <c r="AV92" s="72" t="s">
        <v>64</v>
      </c>
      <c r="AW92" s="72" t="s">
        <v>65</v>
      </c>
      <c r="AX92" s="72" t="s">
        <v>66</v>
      </c>
      <c r="AY92" s="72" t="s">
        <v>67</v>
      </c>
      <c r="AZ92" s="72" t="s">
        <v>68</v>
      </c>
      <c r="BA92" s="72" t="s">
        <v>69</v>
      </c>
      <c r="BB92" s="72" t="s">
        <v>70</v>
      </c>
      <c r="BC92" s="72" t="s">
        <v>71</v>
      </c>
      <c r="BD92" s="72" t="s">
        <v>72</v>
      </c>
      <c r="BE92" s="72" t="s">
        <v>73</v>
      </c>
      <c r="BF92" s="73" t="s">
        <v>74</v>
      </c>
      <c r="BG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5"/>
      <c r="BE93" s="75"/>
      <c r="BF93" s="76"/>
      <c r="BG93" s="31"/>
    </row>
    <row r="94" spans="1:91" s="6" customFormat="1" ht="32.450000000000003" customHeight="1">
      <c r="B94" s="77"/>
      <c r="C94" s="78" t="s">
        <v>75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83">
        <f>ROUND(AG95,2)</f>
        <v>0</v>
      </c>
      <c r="AH94" s="283"/>
      <c r="AI94" s="283"/>
      <c r="AJ94" s="283"/>
      <c r="AK94" s="283"/>
      <c r="AL94" s="283"/>
      <c r="AM94" s="283"/>
      <c r="AN94" s="284">
        <f>SUM(AG94,AV94)</f>
        <v>0</v>
      </c>
      <c r="AO94" s="284"/>
      <c r="AP94" s="284"/>
      <c r="AQ94" s="81" t="s">
        <v>1</v>
      </c>
      <c r="AR94" s="82"/>
      <c r="AS94" s="83">
        <f>ROUND(AS95,2)</f>
        <v>0</v>
      </c>
      <c r="AT94" s="84">
        <f>ROUND(AT95,2)</f>
        <v>0</v>
      </c>
      <c r="AU94" s="85">
        <f>ROUND(AU95,2)</f>
        <v>0</v>
      </c>
      <c r="AV94" s="85">
        <f>ROUND(SUM(AX94:AY94),2)</f>
        <v>0</v>
      </c>
      <c r="AW94" s="86">
        <f>ROUND(AW95,5)</f>
        <v>0</v>
      </c>
      <c r="AX94" s="85">
        <f>ROUND(BB94*L29,2)</f>
        <v>0</v>
      </c>
      <c r="AY94" s="85">
        <f>ROUND(BC94*L30,2)</f>
        <v>0</v>
      </c>
      <c r="AZ94" s="85">
        <f>ROUND(BD94*L29,2)</f>
        <v>0</v>
      </c>
      <c r="BA94" s="85">
        <f>ROUND(BE94*L30,2)</f>
        <v>0</v>
      </c>
      <c r="BB94" s="85">
        <f>ROUND(BB95,2)</f>
        <v>0</v>
      </c>
      <c r="BC94" s="85">
        <f>ROUND(BC95,2)</f>
        <v>0</v>
      </c>
      <c r="BD94" s="85">
        <f>ROUND(BD95,2)</f>
        <v>0</v>
      </c>
      <c r="BE94" s="85">
        <f>ROUND(BE95,2)</f>
        <v>0</v>
      </c>
      <c r="BF94" s="87">
        <f>ROUND(BF95,2)</f>
        <v>0</v>
      </c>
      <c r="BS94" s="88" t="s">
        <v>76</v>
      </c>
      <c r="BT94" s="88" t="s">
        <v>77</v>
      </c>
      <c r="BU94" s="89" t="s">
        <v>78</v>
      </c>
      <c r="BV94" s="88" t="s">
        <v>79</v>
      </c>
      <c r="BW94" s="88" t="s">
        <v>6</v>
      </c>
      <c r="BX94" s="88" t="s">
        <v>80</v>
      </c>
      <c r="CL94" s="88" t="s">
        <v>1</v>
      </c>
    </row>
    <row r="95" spans="1:91" s="7" customFormat="1" ht="16.5" customHeight="1">
      <c r="A95" s="90" t="s">
        <v>81</v>
      </c>
      <c r="B95" s="91"/>
      <c r="C95" s="92"/>
      <c r="D95" s="282" t="s">
        <v>82</v>
      </c>
      <c r="E95" s="282"/>
      <c r="F95" s="282"/>
      <c r="G95" s="282"/>
      <c r="H95" s="282"/>
      <c r="I95" s="93"/>
      <c r="J95" s="282" t="s">
        <v>83</v>
      </c>
      <c r="K95" s="282"/>
      <c r="L95" s="282"/>
      <c r="M95" s="282"/>
      <c r="N95" s="282"/>
      <c r="O95" s="282"/>
      <c r="P95" s="282"/>
      <c r="Q95" s="282"/>
      <c r="R95" s="282"/>
      <c r="S95" s="282"/>
      <c r="T95" s="282"/>
      <c r="U95" s="282"/>
      <c r="V95" s="282"/>
      <c r="W95" s="282"/>
      <c r="X95" s="282"/>
      <c r="Y95" s="282"/>
      <c r="Z95" s="282"/>
      <c r="AA95" s="282"/>
      <c r="AB95" s="282"/>
      <c r="AC95" s="282"/>
      <c r="AD95" s="282"/>
      <c r="AE95" s="282"/>
      <c r="AF95" s="282"/>
      <c r="AG95" s="280">
        <f>'SO01 - Silnoproudá elektr...'!K32</f>
        <v>0</v>
      </c>
      <c r="AH95" s="281"/>
      <c r="AI95" s="281"/>
      <c r="AJ95" s="281"/>
      <c r="AK95" s="281"/>
      <c r="AL95" s="281"/>
      <c r="AM95" s="281"/>
      <c r="AN95" s="280">
        <f>SUM(AG95,AV95)</f>
        <v>0</v>
      </c>
      <c r="AO95" s="281"/>
      <c r="AP95" s="281"/>
      <c r="AQ95" s="94" t="s">
        <v>84</v>
      </c>
      <c r="AR95" s="95"/>
      <c r="AS95" s="96">
        <f>'SO01 - Silnoproudá elektr...'!K30</f>
        <v>0</v>
      </c>
      <c r="AT95" s="97">
        <f>'SO01 - Silnoproudá elektr...'!K31</f>
        <v>0</v>
      </c>
      <c r="AU95" s="97">
        <v>0</v>
      </c>
      <c r="AV95" s="97">
        <f>ROUND(SUM(AX95:AY95),2)</f>
        <v>0</v>
      </c>
      <c r="AW95" s="98">
        <f>'SO01 - Silnoproudá elektr...'!T129</f>
        <v>0</v>
      </c>
      <c r="AX95" s="97">
        <f>'SO01 - Silnoproudá elektr...'!K35</f>
        <v>0</v>
      </c>
      <c r="AY95" s="97">
        <f>'SO01 - Silnoproudá elektr...'!K36</f>
        <v>0</v>
      </c>
      <c r="AZ95" s="97">
        <f>'SO01 - Silnoproudá elektr...'!K37</f>
        <v>0</v>
      </c>
      <c r="BA95" s="97">
        <f>'SO01 - Silnoproudá elektr...'!K38</f>
        <v>0</v>
      </c>
      <c r="BB95" s="97">
        <f>'SO01 - Silnoproudá elektr...'!F35</f>
        <v>0</v>
      </c>
      <c r="BC95" s="97">
        <f>'SO01 - Silnoproudá elektr...'!F36</f>
        <v>0</v>
      </c>
      <c r="BD95" s="97">
        <f>'SO01 - Silnoproudá elektr...'!F37</f>
        <v>0</v>
      </c>
      <c r="BE95" s="97">
        <f>'SO01 - Silnoproudá elektr...'!F38</f>
        <v>0</v>
      </c>
      <c r="BF95" s="99">
        <f>'SO01 - Silnoproudá elektr...'!F39</f>
        <v>0</v>
      </c>
      <c r="BT95" s="100" t="s">
        <v>85</v>
      </c>
      <c r="BV95" s="100" t="s">
        <v>79</v>
      </c>
      <c r="BW95" s="100" t="s">
        <v>86</v>
      </c>
      <c r="BX95" s="100" t="s">
        <v>6</v>
      </c>
      <c r="CL95" s="100" t="s">
        <v>1</v>
      </c>
      <c r="CM95" s="100" t="s">
        <v>87</v>
      </c>
    </row>
    <row r="96" spans="1:91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</row>
    <row r="97" spans="1:59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</row>
  </sheetData>
  <sheetProtection algorithmName="SHA-512" hashValue="QVNl5TJGPAWFYXCfV4jG9RZN+QaOxbS5tp+l274kvySscjQTePamVsPpd/wTdf55g8Omdio17WzPEeNhigmTzw==" saltValue="JRI+/moUNb1RqFDOGrTHail3bepbMQqmuIRDgBRMiWhCNM8nmIBORhcG5iO2a/YUkJsZxBSeeRve6yugztSmbg==" spinCount="100000" sheet="1" objects="1" scenarios="1" formatColumns="0" formatRows="0"/>
  <mergeCells count="42">
    <mergeCell ref="AR2:BG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01 - Silnoproudá elektr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1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J2" s="101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T2" s="15" t="s">
        <v>86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4"/>
      <c r="K3" s="103"/>
      <c r="L3" s="103"/>
      <c r="M3" s="18"/>
      <c r="AT3" s="15" t="s">
        <v>87</v>
      </c>
    </row>
    <row r="4" spans="1:46" s="1" customFormat="1" ht="24.95" customHeight="1">
      <c r="B4" s="18"/>
      <c r="D4" s="105" t="s">
        <v>88</v>
      </c>
      <c r="I4" s="101"/>
      <c r="J4" s="101"/>
      <c r="M4" s="18"/>
      <c r="N4" s="106" t="s">
        <v>11</v>
      </c>
      <c r="AT4" s="15" t="s">
        <v>4</v>
      </c>
    </row>
    <row r="5" spans="1:46" s="1" customFormat="1" ht="6.95" customHeight="1">
      <c r="B5" s="18"/>
      <c r="I5" s="101"/>
      <c r="J5" s="101"/>
      <c r="M5" s="18"/>
    </row>
    <row r="6" spans="1:46" s="1" customFormat="1" ht="12" customHeight="1">
      <c r="B6" s="18"/>
      <c r="D6" s="107" t="s">
        <v>17</v>
      </c>
      <c r="I6" s="101"/>
      <c r="J6" s="101"/>
      <c r="M6" s="18"/>
    </row>
    <row r="7" spans="1:46" s="1" customFormat="1" ht="16.5" customHeight="1">
      <c r="B7" s="18"/>
      <c r="E7" s="286" t="str">
        <f>'Rekapitulace stavby'!K6</f>
        <v>ZŠ Odry Komenského VZT zařízení školní kuchyně</v>
      </c>
      <c r="F7" s="287"/>
      <c r="G7" s="287"/>
      <c r="H7" s="287"/>
      <c r="I7" s="101"/>
      <c r="J7" s="101"/>
      <c r="M7" s="18"/>
    </row>
    <row r="8" spans="1:46" s="2" customFormat="1" ht="12" customHeight="1">
      <c r="A8" s="31"/>
      <c r="B8" s="36"/>
      <c r="C8" s="31"/>
      <c r="D8" s="107" t="s">
        <v>89</v>
      </c>
      <c r="E8" s="31"/>
      <c r="F8" s="31"/>
      <c r="G8" s="31"/>
      <c r="H8" s="31"/>
      <c r="I8" s="108"/>
      <c r="J8" s="108"/>
      <c r="K8" s="31"/>
      <c r="L8" s="31"/>
      <c r="M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88" t="s">
        <v>90</v>
      </c>
      <c r="F9" s="289"/>
      <c r="G9" s="289"/>
      <c r="H9" s="289"/>
      <c r="I9" s="108"/>
      <c r="J9" s="108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08"/>
      <c r="J10" s="108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7" t="s">
        <v>19</v>
      </c>
      <c r="E11" s="31"/>
      <c r="F11" s="109" t="s">
        <v>1</v>
      </c>
      <c r="G11" s="31"/>
      <c r="H11" s="31"/>
      <c r="I11" s="110" t="s">
        <v>20</v>
      </c>
      <c r="J11" s="111" t="s">
        <v>1</v>
      </c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7" t="s">
        <v>21</v>
      </c>
      <c r="E12" s="31"/>
      <c r="F12" s="109" t="s">
        <v>22</v>
      </c>
      <c r="G12" s="31"/>
      <c r="H12" s="31"/>
      <c r="I12" s="110" t="s">
        <v>23</v>
      </c>
      <c r="J12" s="112">
        <f>'Rekapitulace stavby'!AN8</f>
        <v>44117</v>
      </c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08"/>
      <c r="J13" s="108"/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7" t="s">
        <v>24</v>
      </c>
      <c r="E14" s="31"/>
      <c r="F14" s="31"/>
      <c r="G14" s="31"/>
      <c r="H14" s="31"/>
      <c r="I14" s="110" t="s">
        <v>25</v>
      </c>
      <c r="J14" s="111" t="s">
        <v>1</v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9" t="s">
        <v>26</v>
      </c>
      <c r="F15" s="31"/>
      <c r="G15" s="31"/>
      <c r="H15" s="31"/>
      <c r="I15" s="110" t="s">
        <v>27</v>
      </c>
      <c r="J15" s="111" t="s">
        <v>1</v>
      </c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08"/>
      <c r="J16" s="108"/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7" t="s">
        <v>28</v>
      </c>
      <c r="E17" s="31"/>
      <c r="F17" s="31"/>
      <c r="G17" s="31"/>
      <c r="H17" s="31"/>
      <c r="I17" s="110" t="s">
        <v>25</v>
      </c>
      <c r="J17" s="28" t="str">
        <f>'Rekapitulace stavby'!AN13</f>
        <v>Vyplň údaj</v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90" t="str">
        <f>'Rekapitulace stavby'!E14</f>
        <v>Vyplň údaj</v>
      </c>
      <c r="F18" s="291"/>
      <c r="G18" s="291"/>
      <c r="H18" s="291"/>
      <c r="I18" s="110" t="s">
        <v>27</v>
      </c>
      <c r="J18" s="28" t="str">
        <f>'Rekapitulace stavby'!AN14</f>
        <v>Vyplň údaj</v>
      </c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08"/>
      <c r="J19" s="108"/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7" t="s">
        <v>30</v>
      </c>
      <c r="E20" s="31"/>
      <c r="F20" s="31"/>
      <c r="G20" s="31"/>
      <c r="H20" s="31"/>
      <c r="I20" s="110" t="s">
        <v>25</v>
      </c>
      <c r="J20" s="111" t="s">
        <v>1</v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9" t="s">
        <v>31</v>
      </c>
      <c r="F21" s="31"/>
      <c r="G21" s="31"/>
      <c r="H21" s="31"/>
      <c r="I21" s="110" t="s">
        <v>27</v>
      </c>
      <c r="J21" s="111" t="s">
        <v>1</v>
      </c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08"/>
      <c r="J22" s="108"/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7" t="s">
        <v>32</v>
      </c>
      <c r="E23" s="31"/>
      <c r="F23" s="31"/>
      <c r="G23" s="31"/>
      <c r="H23" s="31"/>
      <c r="I23" s="110" t="s">
        <v>25</v>
      </c>
      <c r="J23" s="111" t="s">
        <v>1</v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9" t="s">
        <v>33</v>
      </c>
      <c r="F24" s="31"/>
      <c r="G24" s="31"/>
      <c r="H24" s="31"/>
      <c r="I24" s="110" t="s">
        <v>27</v>
      </c>
      <c r="J24" s="111" t="s">
        <v>1</v>
      </c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08"/>
      <c r="J25" s="108"/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7" t="s">
        <v>34</v>
      </c>
      <c r="E26" s="31"/>
      <c r="F26" s="31"/>
      <c r="G26" s="31"/>
      <c r="H26" s="31"/>
      <c r="I26" s="108"/>
      <c r="J26" s="108"/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3"/>
      <c r="B27" s="114"/>
      <c r="C27" s="113"/>
      <c r="D27" s="113"/>
      <c r="E27" s="292" t="s">
        <v>1</v>
      </c>
      <c r="F27" s="292"/>
      <c r="G27" s="292"/>
      <c r="H27" s="292"/>
      <c r="I27" s="115"/>
      <c r="J27" s="115"/>
      <c r="K27" s="113"/>
      <c r="L27" s="113"/>
      <c r="M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08"/>
      <c r="J28" s="108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7"/>
      <c r="E29" s="117"/>
      <c r="F29" s="117"/>
      <c r="G29" s="117"/>
      <c r="H29" s="117"/>
      <c r="I29" s="118"/>
      <c r="J29" s="118"/>
      <c r="K29" s="117"/>
      <c r="L29" s="117"/>
      <c r="M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.75">
      <c r="A30" s="31"/>
      <c r="B30" s="36"/>
      <c r="C30" s="31"/>
      <c r="D30" s="31"/>
      <c r="E30" s="107" t="s">
        <v>91</v>
      </c>
      <c r="F30" s="31"/>
      <c r="G30" s="31"/>
      <c r="H30" s="31"/>
      <c r="I30" s="108"/>
      <c r="J30" s="108"/>
      <c r="K30" s="119">
        <f>I96</f>
        <v>0</v>
      </c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6"/>
      <c r="C31" s="31"/>
      <c r="D31" s="31"/>
      <c r="E31" s="107" t="s">
        <v>92</v>
      </c>
      <c r="F31" s="31"/>
      <c r="G31" s="31"/>
      <c r="H31" s="31"/>
      <c r="I31" s="108"/>
      <c r="J31" s="108"/>
      <c r="K31" s="119">
        <f>J96</f>
        <v>0</v>
      </c>
      <c r="L31" s="31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0" t="s">
        <v>35</v>
      </c>
      <c r="E32" s="31"/>
      <c r="F32" s="31"/>
      <c r="G32" s="31"/>
      <c r="H32" s="31"/>
      <c r="I32" s="108"/>
      <c r="J32" s="108"/>
      <c r="K32" s="121">
        <f>ROUND(K129, 2)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7"/>
      <c r="E33" s="117"/>
      <c r="F33" s="117"/>
      <c r="G33" s="117"/>
      <c r="H33" s="117"/>
      <c r="I33" s="118"/>
      <c r="J33" s="118"/>
      <c r="K33" s="117"/>
      <c r="L33" s="117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2" t="s">
        <v>37</v>
      </c>
      <c r="G34" s="31"/>
      <c r="H34" s="31"/>
      <c r="I34" s="123" t="s">
        <v>36</v>
      </c>
      <c r="J34" s="108"/>
      <c r="K34" s="122" t="s">
        <v>38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4" t="s">
        <v>39</v>
      </c>
      <c r="E35" s="107" t="s">
        <v>40</v>
      </c>
      <c r="F35" s="119">
        <f>ROUND((SUM(BE129:BE205)),  2)</f>
        <v>0</v>
      </c>
      <c r="G35" s="31"/>
      <c r="H35" s="31"/>
      <c r="I35" s="125">
        <v>0.21</v>
      </c>
      <c r="J35" s="108"/>
      <c r="K35" s="119">
        <f>ROUND(((SUM(BE129:BE205))*I35),  2)</f>
        <v>0</v>
      </c>
      <c r="L35" s="31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07" t="s">
        <v>41</v>
      </c>
      <c r="F36" s="119">
        <f>ROUND((SUM(BF129:BF205)),  2)</f>
        <v>0</v>
      </c>
      <c r="G36" s="31"/>
      <c r="H36" s="31"/>
      <c r="I36" s="125">
        <v>0.15</v>
      </c>
      <c r="J36" s="108"/>
      <c r="K36" s="119">
        <f>ROUND(((SUM(BF129:BF205))*I36),  2)</f>
        <v>0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7" t="s">
        <v>42</v>
      </c>
      <c r="F37" s="119">
        <f>ROUND((SUM(BG129:BG205)),  2)</f>
        <v>0</v>
      </c>
      <c r="G37" s="31"/>
      <c r="H37" s="31"/>
      <c r="I37" s="125">
        <v>0.21</v>
      </c>
      <c r="J37" s="108"/>
      <c r="K37" s="119">
        <f>0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07" t="s">
        <v>43</v>
      </c>
      <c r="F38" s="119">
        <f>ROUND((SUM(BH129:BH205)),  2)</f>
        <v>0</v>
      </c>
      <c r="G38" s="31"/>
      <c r="H38" s="31"/>
      <c r="I38" s="125">
        <v>0.15</v>
      </c>
      <c r="J38" s="108"/>
      <c r="K38" s="119">
        <f>0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07" t="s">
        <v>44</v>
      </c>
      <c r="F39" s="119">
        <f>ROUND((SUM(BI129:BI205)),  2)</f>
        <v>0</v>
      </c>
      <c r="G39" s="31"/>
      <c r="H39" s="31"/>
      <c r="I39" s="125">
        <v>0</v>
      </c>
      <c r="J39" s="108"/>
      <c r="K39" s="119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08"/>
      <c r="J40" s="108"/>
      <c r="K40" s="31"/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6"/>
      <c r="D41" s="127" t="s">
        <v>45</v>
      </c>
      <c r="E41" s="128"/>
      <c r="F41" s="128"/>
      <c r="G41" s="129" t="s">
        <v>46</v>
      </c>
      <c r="H41" s="130" t="s">
        <v>47</v>
      </c>
      <c r="I41" s="131"/>
      <c r="J41" s="131"/>
      <c r="K41" s="132">
        <f>SUM(K32:K39)</f>
        <v>0</v>
      </c>
      <c r="L41" s="133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108"/>
      <c r="J42" s="108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8"/>
      <c r="I43" s="101"/>
      <c r="J43" s="101"/>
      <c r="M43" s="18"/>
    </row>
    <row r="44" spans="1:31" s="1" customFormat="1" ht="14.45" customHeight="1">
      <c r="B44" s="18"/>
      <c r="I44" s="101"/>
      <c r="J44" s="101"/>
      <c r="M44" s="18"/>
    </row>
    <row r="45" spans="1:31" s="1" customFormat="1" ht="14.45" customHeight="1">
      <c r="B45" s="18"/>
      <c r="I45" s="101"/>
      <c r="J45" s="101"/>
      <c r="M45" s="18"/>
    </row>
    <row r="46" spans="1:31" s="1" customFormat="1" ht="14.45" customHeight="1">
      <c r="B46" s="18"/>
      <c r="I46" s="101"/>
      <c r="J46" s="101"/>
      <c r="M46" s="18"/>
    </row>
    <row r="47" spans="1:31" s="1" customFormat="1" ht="14.45" customHeight="1">
      <c r="B47" s="18"/>
      <c r="I47" s="101"/>
      <c r="J47" s="101"/>
      <c r="M47" s="18"/>
    </row>
    <row r="48" spans="1:31" s="1" customFormat="1" ht="14.45" customHeight="1">
      <c r="B48" s="18"/>
      <c r="I48" s="101"/>
      <c r="J48" s="101"/>
      <c r="M48" s="18"/>
    </row>
    <row r="49" spans="1:31" s="1" customFormat="1" ht="14.45" customHeight="1">
      <c r="B49" s="18"/>
      <c r="I49" s="101"/>
      <c r="J49" s="101"/>
      <c r="M49" s="18"/>
    </row>
    <row r="50" spans="1:31" s="2" customFormat="1" ht="14.45" customHeight="1">
      <c r="B50" s="48"/>
      <c r="D50" s="134" t="s">
        <v>48</v>
      </c>
      <c r="E50" s="135"/>
      <c r="F50" s="135"/>
      <c r="G50" s="134" t="s">
        <v>49</v>
      </c>
      <c r="H50" s="135"/>
      <c r="I50" s="136"/>
      <c r="J50" s="136"/>
      <c r="K50" s="135"/>
      <c r="L50" s="135"/>
      <c r="M50" s="48"/>
    </row>
    <row r="51" spans="1:31" ht="11.25">
      <c r="B51" s="18"/>
      <c r="M51" s="18"/>
    </row>
    <row r="52" spans="1:31" ht="11.25">
      <c r="B52" s="18"/>
      <c r="M52" s="18"/>
    </row>
    <row r="53" spans="1:31" ht="11.25">
      <c r="B53" s="18"/>
      <c r="M53" s="18"/>
    </row>
    <row r="54" spans="1:31" ht="11.25">
      <c r="B54" s="18"/>
      <c r="M54" s="18"/>
    </row>
    <row r="55" spans="1:31" ht="11.25">
      <c r="B55" s="18"/>
      <c r="M55" s="18"/>
    </row>
    <row r="56" spans="1:31" ht="11.25">
      <c r="B56" s="18"/>
      <c r="M56" s="18"/>
    </row>
    <row r="57" spans="1:31" ht="11.25">
      <c r="B57" s="18"/>
      <c r="M57" s="18"/>
    </row>
    <row r="58" spans="1:31" ht="11.25">
      <c r="B58" s="18"/>
      <c r="M58" s="18"/>
    </row>
    <row r="59" spans="1:31" ht="11.25">
      <c r="B59" s="18"/>
      <c r="M59" s="18"/>
    </row>
    <row r="60" spans="1:31" ht="11.25">
      <c r="B60" s="18"/>
      <c r="M60" s="18"/>
    </row>
    <row r="61" spans="1:31" s="2" customFormat="1" ht="12.75">
      <c r="A61" s="31"/>
      <c r="B61" s="36"/>
      <c r="C61" s="31"/>
      <c r="D61" s="137" t="s">
        <v>50</v>
      </c>
      <c r="E61" s="138"/>
      <c r="F61" s="139" t="s">
        <v>51</v>
      </c>
      <c r="G61" s="137" t="s">
        <v>50</v>
      </c>
      <c r="H61" s="138"/>
      <c r="I61" s="140"/>
      <c r="J61" s="141" t="s">
        <v>51</v>
      </c>
      <c r="K61" s="138"/>
      <c r="L61" s="138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8"/>
      <c r="M62" s="18"/>
    </row>
    <row r="63" spans="1:31" ht="11.25">
      <c r="B63" s="18"/>
      <c r="M63" s="18"/>
    </row>
    <row r="64" spans="1:31" ht="11.25">
      <c r="B64" s="18"/>
      <c r="M64" s="18"/>
    </row>
    <row r="65" spans="1:31" s="2" customFormat="1" ht="12.75">
      <c r="A65" s="31"/>
      <c r="B65" s="36"/>
      <c r="C65" s="31"/>
      <c r="D65" s="134" t="s">
        <v>52</v>
      </c>
      <c r="E65" s="142"/>
      <c r="F65" s="142"/>
      <c r="G65" s="134" t="s">
        <v>53</v>
      </c>
      <c r="H65" s="142"/>
      <c r="I65" s="143"/>
      <c r="J65" s="143"/>
      <c r="K65" s="142"/>
      <c r="L65" s="142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8"/>
      <c r="M66" s="18"/>
    </row>
    <row r="67" spans="1:31" ht="11.25">
      <c r="B67" s="18"/>
      <c r="M67" s="18"/>
    </row>
    <row r="68" spans="1:31" ht="11.25">
      <c r="B68" s="18"/>
      <c r="M68" s="18"/>
    </row>
    <row r="69" spans="1:31" ht="11.25">
      <c r="B69" s="18"/>
      <c r="M69" s="18"/>
    </row>
    <row r="70" spans="1:31" ht="11.25">
      <c r="B70" s="18"/>
      <c r="M70" s="18"/>
    </row>
    <row r="71" spans="1:31" ht="11.25">
      <c r="B71" s="18"/>
      <c r="M71" s="18"/>
    </row>
    <row r="72" spans="1:31" ht="11.25">
      <c r="B72" s="18"/>
      <c r="M72" s="18"/>
    </row>
    <row r="73" spans="1:31" ht="11.25">
      <c r="B73" s="18"/>
      <c r="M73" s="18"/>
    </row>
    <row r="74" spans="1:31" ht="11.25">
      <c r="B74" s="18"/>
      <c r="M74" s="18"/>
    </row>
    <row r="75" spans="1:31" ht="11.25">
      <c r="B75" s="18"/>
      <c r="M75" s="18"/>
    </row>
    <row r="76" spans="1:31" s="2" customFormat="1" ht="12.75">
      <c r="A76" s="31"/>
      <c r="B76" s="36"/>
      <c r="C76" s="31"/>
      <c r="D76" s="137" t="s">
        <v>50</v>
      </c>
      <c r="E76" s="138"/>
      <c r="F76" s="139" t="s">
        <v>51</v>
      </c>
      <c r="G76" s="137" t="s">
        <v>50</v>
      </c>
      <c r="H76" s="138"/>
      <c r="I76" s="140"/>
      <c r="J76" s="141" t="s">
        <v>51</v>
      </c>
      <c r="K76" s="138"/>
      <c r="L76" s="138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4"/>
      <c r="C77" s="145"/>
      <c r="D77" s="145"/>
      <c r="E77" s="145"/>
      <c r="F77" s="145"/>
      <c r="G77" s="145"/>
      <c r="H77" s="145"/>
      <c r="I77" s="146"/>
      <c r="J77" s="146"/>
      <c r="K77" s="145"/>
      <c r="L77" s="145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7"/>
      <c r="C81" s="148"/>
      <c r="D81" s="148"/>
      <c r="E81" s="148"/>
      <c r="F81" s="148"/>
      <c r="G81" s="148"/>
      <c r="H81" s="148"/>
      <c r="I81" s="149"/>
      <c r="J81" s="149"/>
      <c r="K81" s="148"/>
      <c r="L81" s="148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1" t="s">
        <v>93</v>
      </c>
      <c r="D82" s="33"/>
      <c r="E82" s="33"/>
      <c r="F82" s="33"/>
      <c r="G82" s="33"/>
      <c r="H82" s="33"/>
      <c r="I82" s="108"/>
      <c r="J82" s="108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08"/>
      <c r="J83" s="108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7" t="s">
        <v>17</v>
      </c>
      <c r="D84" s="33"/>
      <c r="E84" s="33"/>
      <c r="F84" s="33"/>
      <c r="G84" s="33"/>
      <c r="H84" s="33"/>
      <c r="I84" s="108"/>
      <c r="J84" s="108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93" t="str">
        <f>E7</f>
        <v>ZŠ Odry Komenského VZT zařízení školní kuchyně</v>
      </c>
      <c r="F85" s="294"/>
      <c r="G85" s="294"/>
      <c r="H85" s="294"/>
      <c r="I85" s="108"/>
      <c r="J85" s="108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7" t="s">
        <v>89</v>
      </c>
      <c r="D86" s="33"/>
      <c r="E86" s="33"/>
      <c r="F86" s="33"/>
      <c r="G86" s="33"/>
      <c r="H86" s="33"/>
      <c r="I86" s="108"/>
      <c r="J86" s="108"/>
      <c r="K86" s="33"/>
      <c r="L86" s="33"/>
      <c r="M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64" t="str">
        <f>E9</f>
        <v>SO01 - Silnoproudá elektroinstalace</v>
      </c>
      <c r="F87" s="295"/>
      <c r="G87" s="295"/>
      <c r="H87" s="295"/>
      <c r="I87" s="108"/>
      <c r="J87" s="108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08"/>
      <c r="J88" s="108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7" t="s">
        <v>21</v>
      </c>
      <c r="D89" s="33"/>
      <c r="E89" s="33"/>
      <c r="F89" s="25" t="str">
        <f>F12</f>
        <v>Nový Jičín</v>
      </c>
      <c r="G89" s="33"/>
      <c r="H89" s="33"/>
      <c r="I89" s="110" t="s">
        <v>23</v>
      </c>
      <c r="J89" s="112">
        <f>IF(J12="","",J12)</f>
        <v>44117</v>
      </c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08"/>
      <c r="J90" s="108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7" t="s">
        <v>24</v>
      </c>
      <c r="D91" s="33"/>
      <c r="E91" s="33"/>
      <c r="F91" s="25" t="str">
        <f>E15</f>
        <v>Město Odry</v>
      </c>
      <c r="G91" s="33"/>
      <c r="H91" s="33"/>
      <c r="I91" s="110" t="s">
        <v>30</v>
      </c>
      <c r="J91" s="150" t="str">
        <f>E21</f>
        <v>Pavel Šupík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5.7" customHeight="1">
      <c r="A92" s="31"/>
      <c r="B92" s="32"/>
      <c r="C92" s="27" t="s">
        <v>28</v>
      </c>
      <c r="D92" s="33"/>
      <c r="E92" s="33"/>
      <c r="F92" s="25" t="str">
        <f>IF(E18="","",E18)</f>
        <v>Vyplň údaj</v>
      </c>
      <c r="G92" s="33"/>
      <c r="H92" s="33"/>
      <c r="I92" s="110" t="s">
        <v>32</v>
      </c>
      <c r="J92" s="150" t="str">
        <f>E24</f>
        <v>Ing. Jiří Horák - ELPROJEKT</v>
      </c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08"/>
      <c r="J93" s="108"/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1" t="s">
        <v>94</v>
      </c>
      <c r="D94" s="152"/>
      <c r="E94" s="152"/>
      <c r="F94" s="152"/>
      <c r="G94" s="152"/>
      <c r="H94" s="152"/>
      <c r="I94" s="153" t="s">
        <v>95</v>
      </c>
      <c r="J94" s="153" t="s">
        <v>96</v>
      </c>
      <c r="K94" s="154" t="s">
        <v>97</v>
      </c>
      <c r="L94" s="152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08"/>
      <c r="J95" s="108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5" t="s">
        <v>98</v>
      </c>
      <c r="D96" s="33"/>
      <c r="E96" s="33"/>
      <c r="F96" s="33"/>
      <c r="G96" s="33"/>
      <c r="H96" s="33"/>
      <c r="I96" s="156">
        <f t="shared" ref="I96:J98" si="0">Q129</f>
        <v>0</v>
      </c>
      <c r="J96" s="156">
        <f t="shared" si="0"/>
        <v>0</v>
      </c>
      <c r="K96" s="80">
        <f>K129</f>
        <v>0</v>
      </c>
      <c r="L96" s="33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5" t="s">
        <v>99</v>
      </c>
    </row>
    <row r="97" spans="1:31" s="9" customFormat="1" ht="24.95" customHeight="1">
      <c r="B97" s="157"/>
      <c r="C97" s="158"/>
      <c r="D97" s="159" t="s">
        <v>100</v>
      </c>
      <c r="E97" s="160"/>
      <c r="F97" s="160"/>
      <c r="G97" s="160"/>
      <c r="H97" s="160"/>
      <c r="I97" s="161">
        <f t="shared" si="0"/>
        <v>0</v>
      </c>
      <c r="J97" s="161">
        <f t="shared" si="0"/>
        <v>0</v>
      </c>
      <c r="K97" s="162">
        <f>K130</f>
        <v>0</v>
      </c>
      <c r="L97" s="158"/>
      <c r="M97" s="163"/>
    </row>
    <row r="98" spans="1:31" s="10" customFormat="1" ht="19.899999999999999" customHeight="1">
      <c r="B98" s="164"/>
      <c r="C98" s="165"/>
      <c r="D98" s="166" t="s">
        <v>101</v>
      </c>
      <c r="E98" s="167"/>
      <c r="F98" s="167"/>
      <c r="G98" s="167"/>
      <c r="H98" s="167"/>
      <c r="I98" s="168">
        <f t="shared" si="0"/>
        <v>0</v>
      </c>
      <c r="J98" s="168">
        <f t="shared" si="0"/>
        <v>0</v>
      </c>
      <c r="K98" s="169">
        <f>K131</f>
        <v>0</v>
      </c>
      <c r="L98" s="165"/>
      <c r="M98" s="170"/>
    </row>
    <row r="99" spans="1:31" s="10" customFormat="1" ht="19.899999999999999" customHeight="1">
      <c r="B99" s="164"/>
      <c r="C99" s="165"/>
      <c r="D99" s="166" t="s">
        <v>102</v>
      </c>
      <c r="E99" s="167"/>
      <c r="F99" s="167"/>
      <c r="G99" s="167"/>
      <c r="H99" s="167"/>
      <c r="I99" s="168">
        <f>Q135</f>
        <v>0</v>
      </c>
      <c r="J99" s="168">
        <f>R135</f>
        <v>0</v>
      </c>
      <c r="K99" s="169">
        <f>K135</f>
        <v>0</v>
      </c>
      <c r="L99" s="165"/>
      <c r="M99" s="170"/>
    </row>
    <row r="100" spans="1:31" s="9" customFormat="1" ht="24.95" customHeight="1">
      <c r="B100" s="157"/>
      <c r="C100" s="158"/>
      <c r="D100" s="159" t="s">
        <v>103</v>
      </c>
      <c r="E100" s="160"/>
      <c r="F100" s="160"/>
      <c r="G100" s="160"/>
      <c r="H100" s="160"/>
      <c r="I100" s="161">
        <f>Q140</f>
        <v>0</v>
      </c>
      <c r="J100" s="161">
        <f>R140</f>
        <v>0</v>
      </c>
      <c r="K100" s="162">
        <f>K140</f>
        <v>0</v>
      </c>
      <c r="L100" s="158"/>
      <c r="M100" s="163"/>
    </row>
    <row r="101" spans="1:31" s="10" customFormat="1" ht="19.899999999999999" customHeight="1">
      <c r="B101" s="164"/>
      <c r="C101" s="165"/>
      <c r="D101" s="166" t="s">
        <v>104</v>
      </c>
      <c r="E101" s="167"/>
      <c r="F101" s="167"/>
      <c r="G101" s="167"/>
      <c r="H101" s="167"/>
      <c r="I101" s="168">
        <f>Q141</f>
        <v>0</v>
      </c>
      <c r="J101" s="168">
        <f>R141</f>
        <v>0</v>
      </c>
      <c r="K101" s="169">
        <f>K141</f>
        <v>0</v>
      </c>
      <c r="L101" s="165"/>
      <c r="M101" s="170"/>
    </row>
    <row r="102" spans="1:31" s="9" customFormat="1" ht="24.95" customHeight="1">
      <c r="B102" s="157"/>
      <c r="C102" s="158"/>
      <c r="D102" s="159" t="s">
        <v>105</v>
      </c>
      <c r="E102" s="160"/>
      <c r="F102" s="160"/>
      <c r="G102" s="160"/>
      <c r="H102" s="160"/>
      <c r="I102" s="161">
        <f>Q175</f>
        <v>0</v>
      </c>
      <c r="J102" s="161">
        <f>R175</f>
        <v>0</v>
      </c>
      <c r="K102" s="162">
        <f>K175</f>
        <v>0</v>
      </c>
      <c r="L102" s="158"/>
      <c r="M102" s="163"/>
    </row>
    <row r="103" spans="1:31" s="10" customFormat="1" ht="19.899999999999999" customHeight="1">
      <c r="B103" s="164"/>
      <c r="C103" s="165"/>
      <c r="D103" s="166" t="s">
        <v>106</v>
      </c>
      <c r="E103" s="167"/>
      <c r="F103" s="167"/>
      <c r="G103" s="167"/>
      <c r="H103" s="167"/>
      <c r="I103" s="168">
        <f>Q176</f>
        <v>0</v>
      </c>
      <c r="J103" s="168">
        <f>R176</f>
        <v>0</v>
      </c>
      <c r="K103" s="169">
        <f>K176</f>
        <v>0</v>
      </c>
      <c r="L103" s="165"/>
      <c r="M103" s="170"/>
    </row>
    <row r="104" spans="1:31" s="10" customFormat="1" ht="19.899999999999999" customHeight="1">
      <c r="B104" s="164"/>
      <c r="C104" s="165"/>
      <c r="D104" s="166" t="s">
        <v>107</v>
      </c>
      <c r="E104" s="167"/>
      <c r="F104" s="167"/>
      <c r="G104" s="167"/>
      <c r="H104" s="167"/>
      <c r="I104" s="168">
        <f>Q186</f>
        <v>0</v>
      </c>
      <c r="J104" s="168">
        <f>R186</f>
        <v>0</v>
      </c>
      <c r="K104" s="169">
        <f>K186</f>
        <v>0</v>
      </c>
      <c r="L104" s="165"/>
      <c r="M104" s="170"/>
    </row>
    <row r="105" spans="1:31" s="9" customFormat="1" ht="24.95" customHeight="1">
      <c r="B105" s="157"/>
      <c r="C105" s="158"/>
      <c r="D105" s="159" t="s">
        <v>108</v>
      </c>
      <c r="E105" s="160"/>
      <c r="F105" s="160"/>
      <c r="G105" s="160"/>
      <c r="H105" s="160"/>
      <c r="I105" s="161">
        <f>Q193</f>
        <v>0</v>
      </c>
      <c r="J105" s="161">
        <f>R193</f>
        <v>0</v>
      </c>
      <c r="K105" s="162">
        <f>K193</f>
        <v>0</v>
      </c>
      <c r="L105" s="158"/>
      <c r="M105" s="163"/>
    </row>
    <row r="106" spans="1:31" s="9" customFormat="1" ht="24.95" customHeight="1">
      <c r="B106" s="157"/>
      <c r="C106" s="158"/>
      <c r="D106" s="159" t="s">
        <v>109</v>
      </c>
      <c r="E106" s="160"/>
      <c r="F106" s="160"/>
      <c r="G106" s="160"/>
      <c r="H106" s="160"/>
      <c r="I106" s="161">
        <f>Q199</f>
        <v>0</v>
      </c>
      <c r="J106" s="161">
        <f>R199</f>
        <v>0</v>
      </c>
      <c r="K106" s="162">
        <f>K199</f>
        <v>0</v>
      </c>
      <c r="L106" s="158"/>
      <c r="M106" s="163"/>
    </row>
    <row r="107" spans="1:31" s="10" customFormat="1" ht="19.899999999999999" customHeight="1">
      <c r="B107" s="164"/>
      <c r="C107" s="165"/>
      <c r="D107" s="166" t="s">
        <v>110</v>
      </c>
      <c r="E107" s="167"/>
      <c r="F107" s="167"/>
      <c r="G107" s="167"/>
      <c r="H107" s="167"/>
      <c r="I107" s="168">
        <f>Q200</f>
        <v>0</v>
      </c>
      <c r="J107" s="168">
        <f>R200</f>
        <v>0</v>
      </c>
      <c r="K107" s="169">
        <f>K200</f>
        <v>0</v>
      </c>
      <c r="L107" s="165"/>
      <c r="M107" s="170"/>
    </row>
    <row r="108" spans="1:31" s="10" customFormat="1" ht="19.899999999999999" customHeight="1">
      <c r="B108" s="164"/>
      <c r="C108" s="165"/>
      <c r="D108" s="166" t="s">
        <v>111</v>
      </c>
      <c r="E108" s="167"/>
      <c r="F108" s="167"/>
      <c r="G108" s="167"/>
      <c r="H108" s="167"/>
      <c r="I108" s="168">
        <f>Q202</f>
        <v>0</v>
      </c>
      <c r="J108" s="168">
        <f>R202</f>
        <v>0</v>
      </c>
      <c r="K108" s="169">
        <f>K202</f>
        <v>0</v>
      </c>
      <c r="L108" s="165"/>
      <c r="M108" s="170"/>
    </row>
    <row r="109" spans="1:31" s="10" customFormat="1" ht="19.899999999999999" customHeight="1">
      <c r="B109" s="164"/>
      <c r="C109" s="165"/>
      <c r="D109" s="166" t="s">
        <v>112</v>
      </c>
      <c r="E109" s="167"/>
      <c r="F109" s="167"/>
      <c r="G109" s="167"/>
      <c r="H109" s="167"/>
      <c r="I109" s="168">
        <f>Q204</f>
        <v>0</v>
      </c>
      <c r="J109" s="168">
        <f>R204</f>
        <v>0</v>
      </c>
      <c r="K109" s="169">
        <f>K204</f>
        <v>0</v>
      </c>
      <c r="L109" s="165"/>
      <c r="M109" s="170"/>
    </row>
    <row r="110" spans="1:31" s="2" customFormat="1" ht="21.75" customHeight="1">
      <c r="A110" s="31"/>
      <c r="B110" s="32"/>
      <c r="C110" s="33"/>
      <c r="D110" s="33"/>
      <c r="E110" s="33"/>
      <c r="F110" s="33"/>
      <c r="G110" s="33"/>
      <c r="H110" s="33"/>
      <c r="I110" s="108"/>
      <c r="J110" s="108"/>
      <c r="K110" s="33"/>
      <c r="L110" s="33"/>
      <c r="M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51"/>
      <c r="C111" s="52"/>
      <c r="D111" s="52"/>
      <c r="E111" s="52"/>
      <c r="F111" s="52"/>
      <c r="G111" s="52"/>
      <c r="H111" s="52"/>
      <c r="I111" s="146"/>
      <c r="J111" s="146"/>
      <c r="K111" s="52"/>
      <c r="L111" s="52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5" spans="1:31" s="2" customFormat="1" ht="6.95" customHeight="1">
      <c r="A115" s="31"/>
      <c r="B115" s="53"/>
      <c r="C115" s="54"/>
      <c r="D115" s="54"/>
      <c r="E115" s="54"/>
      <c r="F115" s="54"/>
      <c r="G115" s="54"/>
      <c r="H115" s="54"/>
      <c r="I115" s="149"/>
      <c r="J115" s="149"/>
      <c r="K115" s="54"/>
      <c r="L115" s="54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2" customFormat="1" ht="24.95" customHeight="1">
      <c r="A116" s="31"/>
      <c r="B116" s="32"/>
      <c r="C116" s="21" t="s">
        <v>113</v>
      </c>
      <c r="D116" s="33"/>
      <c r="E116" s="33"/>
      <c r="F116" s="33"/>
      <c r="G116" s="33"/>
      <c r="H116" s="33"/>
      <c r="I116" s="108"/>
      <c r="J116" s="108"/>
      <c r="K116" s="33"/>
      <c r="L116" s="33"/>
      <c r="M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108"/>
      <c r="J117" s="108"/>
      <c r="K117" s="33"/>
      <c r="L117" s="33"/>
      <c r="M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12" customHeight="1">
      <c r="A118" s="31"/>
      <c r="B118" s="32"/>
      <c r="C118" s="27" t="s">
        <v>17</v>
      </c>
      <c r="D118" s="33"/>
      <c r="E118" s="33"/>
      <c r="F118" s="33"/>
      <c r="G118" s="33"/>
      <c r="H118" s="33"/>
      <c r="I118" s="108"/>
      <c r="J118" s="108"/>
      <c r="K118" s="33"/>
      <c r="L118" s="33"/>
      <c r="M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16.5" customHeight="1">
      <c r="A119" s="31"/>
      <c r="B119" s="32"/>
      <c r="C119" s="33"/>
      <c r="D119" s="33"/>
      <c r="E119" s="293" t="str">
        <f>E7</f>
        <v>ZŠ Odry Komenského VZT zařízení školní kuchyně</v>
      </c>
      <c r="F119" s="294"/>
      <c r="G119" s="294"/>
      <c r="H119" s="294"/>
      <c r="I119" s="108"/>
      <c r="J119" s="108"/>
      <c r="K119" s="33"/>
      <c r="L119" s="33"/>
      <c r="M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12" customHeight="1">
      <c r="A120" s="31"/>
      <c r="B120" s="32"/>
      <c r="C120" s="27" t="s">
        <v>89</v>
      </c>
      <c r="D120" s="33"/>
      <c r="E120" s="33"/>
      <c r="F120" s="33"/>
      <c r="G120" s="33"/>
      <c r="H120" s="33"/>
      <c r="I120" s="108"/>
      <c r="J120" s="108"/>
      <c r="K120" s="33"/>
      <c r="L120" s="33"/>
      <c r="M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6.5" customHeight="1">
      <c r="A121" s="31"/>
      <c r="B121" s="32"/>
      <c r="C121" s="33"/>
      <c r="D121" s="33"/>
      <c r="E121" s="264" t="str">
        <f>E9</f>
        <v>SO01 - Silnoproudá elektroinstalace</v>
      </c>
      <c r="F121" s="295"/>
      <c r="G121" s="295"/>
      <c r="H121" s="295"/>
      <c r="I121" s="108"/>
      <c r="J121" s="108"/>
      <c r="K121" s="33"/>
      <c r="L121" s="33"/>
      <c r="M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6.95" customHeight="1">
      <c r="A122" s="31"/>
      <c r="B122" s="32"/>
      <c r="C122" s="33"/>
      <c r="D122" s="33"/>
      <c r="E122" s="33"/>
      <c r="F122" s="33"/>
      <c r="G122" s="33"/>
      <c r="H122" s="33"/>
      <c r="I122" s="108"/>
      <c r="J122" s="108"/>
      <c r="K122" s="33"/>
      <c r="L122" s="33"/>
      <c r="M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2" customHeight="1">
      <c r="A123" s="31"/>
      <c r="B123" s="32"/>
      <c r="C123" s="27" t="s">
        <v>21</v>
      </c>
      <c r="D123" s="33"/>
      <c r="E123" s="33"/>
      <c r="F123" s="25" t="str">
        <f>F12</f>
        <v>Nový Jičín</v>
      </c>
      <c r="G123" s="33"/>
      <c r="H123" s="33"/>
      <c r="I123" s="110" t="s">
        <v>23</v>
      </c>
      <c r="J123" s="112">
        <f>IF(J12="","",J12)</f>
        <v>44117</v>
      </c>
      <c r="K123" s="33"/>
      <c r="L123" s="33"/>
      <c r="M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5" customHeight="1">
      <c r="A124" s="31"/>
      <c r="B124" s="32"/>
      <c r="C124" s="33"/>
      <c r="D124" s="33"/>
      <c r="E124" s="33"/>
      <c r="F124" s="33"/>
      <c r="G124" s="33"/>
      <c r="H124" s="33"/>
      <c r="I124" s="108"/>
      <c r="J124" s="108"/>
      <c r="K124" s="33"/>
      <c r="L124" s="33"/>
      <c r="M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5.2" customHeight="1">
      <c r="A125" s="31"/>
      <c r="B125" s="32"/>
      <c r="C125" s="27" t="s">
        <v>24</v>
      </c>
      <c r="D125" s="33"/>
      <c r="E125" s="33"/>
      <c r="F125" s="25" t="str">
        <f>E15</f>
        <v>Město Odry</v>
      </c>
      <c r="G125" s="33"/>
      <c r="H125" s="33"/>
      <c r="I125" s="110" t="s">
        <v>30</v>
      </c>
      <c r="J125" s="150" t="str">
        <f>E21</f>
        <v>Pavel Šupík</v>
      </c>
      <c r="K125" s="33"/>
      <c r="L125" s="33"/>
      <c r="M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25.7" customHeight="1">
      <c r="A126" s="31"/>
      <c r="B126" s="32"/>
      <c r="C126" s="27" t="s">
        <v>28</v>
      </c>
      <c r="D126" s="33"/>
      <c r="E126" s="33"/>
      <c r="F126" s="25" t="str">
        <f>IF(E18="","",E18)</f>
        <v>Vyplň údaj</v>
      </c>
      <c r="G126" s="33"/>
      <c r="H126" s="33"/>
      <c r="I126" s="110" t="s">
        <v>32</v>
      </c>
      <c r="J126" s="150" t="str">
        <f>E24</f>
        <v>Ing. Jiří Horák - ELPROJEKT</v>
      </c>
      <c r="K126" s="33"/>
      <c r="L126" s="33"/>
      <c r="M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0.35" customHeight="1">
      <c r="A127" s="31"/>
      <c r="B127" s="32"/>
      <c r="C127" s="33"/>
      <c r="D127" s="33"/>
      <c r="E127" s="33"/>
      <c r="F127" s="33"/>
      <c r="G127" s="33"/>
      <c r="H127" s="33"/>
      <c r="I127" s="108"/>
      <c r="J127" s="108"/>
      <c r="K127" s="33"/>
      <c r="L127" s="33"/>
      <c r="M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11" customFormat="1" ht="29.25" customHeight="1">
      <c r="A128" s="171"/>
      <c r="B128" s="172"/>
      <c r="C128" s="173" t="s">
        <v>114</v>
      </c>
      <c r="D128" s="174" t="s">
        <v>60</v>
      </c>
      <c r="E128" s="174" t="s">
        <v>56</v>
      </c>
      <c r="F128" s="174" t="s">
        <v>57</v>
      </c>
      <c r="G128" s="174" t="s">
        <v>115</v>
      </c>
      <c r="H128" s="174" t="s">
        <v>116</v>
      </c>
      <c r="I128" s="175" t="s">
        <v>117</v>
      </c>
      <c r="J128" s="175" t="s">
        <v>118</v>
      </c>
      <c r="K128" s="176" t="s">
        <v>97</v>
      </c>
      <c r="L128" s="177" t="s">
        <v>119</v>
      </c>
      <c r="M128" s="178"/>
      <c r="N128" s="71" t="s">
        <v>1</v>
      </c>
      <c r="O128" s="72" t="s">
        <v>39</v>
      </c>
      <c r="P128" s="72" t="s">
        <v>120</v>
      </c>
      <c r="Q128" s="72" t="s">
        <v>121</v>
      </c>
      <c r="R128" s="72" t="s">
        <v>122</v>
      </c>
      <c r="S128" s="72" t="s">
        <v>123</v>
      </c>
      <c r="T128" s="72" t="s">
        <v>124</v>
      </c>
      <c r="U128" s="72" t="s">
        <v>125</v>
      </c>
      <c r="V128" s="72" t="s">
        <v>126</v>
      </c>
      <c r="W128" s="72" t="s">
        <v>127</v>
      </c>
      <c r="X128" s="73" t="s">
        <v>128</v>
      </c>
      <c r="Y128" s="171"/>
      <c r="Z128" s="171"/>
      <c r="AA128" s="171"/>
      <c r="AB128" s="171"/>
      <c r="AC128" s="171"/>
      <c r="AD128" s="171"/>
      <c r="AE128" s="171"/>
    </row>
    <row r="129" spans="1:65" s="2" customFormat="1" ht="22.9" customHeight="1">
      <c r="A129" s="31"/>
      <c r="B129" s="32"/>
      <c r="C129" s="78" t="s">
        <v>129</v>
      </c>
      <c r="D129" s="33"/>
      <c r="E129" s="33"/>
      <c r="F129" s="33"/>
      <c r="G129" s="33"/>
      <c r="H129" s="33"/>
      <c r="I129" s="108"/>
      <c r="J129" s="108"/>
      <c r="K129" s="179">
        <f>BK129</f>
        <v>0</v>
      </c>
      <c r="L129" s="33"/>
      <c r="M129" s="36"/>
      <c r="N129" s="74"/>
      <c r="O129" s="180"/>
      <c r="P129" s="75"/>
      <c r="Q129" s="181">
        <f>Q130+Q140+Q175+Q193+Q199</f>
        <v>0</v>
      </c>
      <c r="R129" s="181">
        <f>R130+R140+R175+R193+R199</f>
        <v>0</v>
      </c>
      <c r="S129" s="75"/>
      <c r="T129" s="182">
        <f>T130+T140+T175+T193+T199</f>
        <v>0</v>
      </c>
      <c r="U129" s="75"/>
      <c r="V129" s="182">
        <f>V130+V140+V175+V193+V199</f>
        <v>8.5339999999999999E-2</v>
      </c>
      <c r="W129" s="75"/>
      <c r="X129" s="183">
        <f>X130+X140+X175+X193+X199</f>
        <v>0.28099999999999997</v>
      </c>
      <c r="Y129" s="31"/>
      <c r="Z129" s="31"/>
      <c r="AA129" s="31"/>
      <c r="AB129" s="31"/>
      <c r="AC129" s="31"/>
      <c r="AD129" s="31"/>
      <c r="AE129" s="31"/>
      <c r="AT129" s="15" t="s">
        <v>76</v>
      </c>
      <c r="AU129" s="15" t="s">
        <v>99</v>
      </c>
      <c r="BK129" s="184">
        <f>BK130+BK140+BK175+BK193+BK199</f>
        <v>0</v>
      </c>
    </row>
    <row r="130" spans="1:65" s="12" customFormat="1" ht="25.9" customHeight="1">
      <c r="B130" s="185"/>
      <c r="C130" s="186"/>
      <c r="D130" s="187" t="s">
        <v>76</v>
      </c>
      <c r="E130" s="188" t="s">
        <v>130</v>
      </c>
      <c r="F130" s="188" t="s">
        <v>131</v>
      </c>
      <c r="G130" s="186"/>
      <c r="H130" s="186"/>
      <c r="I130" s="189"/>
      <c r="J130" s="189"/>
      <c r="K130" s="190">
        <f>BK130</f>
        <v>0</v>
      </c>
      <c r="L130" s="186"/>
      <c r="M130" s="191"/>
      <c r="N130" s="192"/>
      <c r="O130" s="193"/>
      <c r="P130" s="193"/>
      <c r="Q130" s="194">
        <f>Q131+Q135</f>
        <v>0</v>
      </c>
      <c r="R130" s="194">
        <f>R131+R135</f>
        <v>0</v>
      </c>
      <c r="S130" s="193"/>
      <c r="T130" s="195">
        <f>T131+T135</f>
        <v>0</v>
      </c>
      <c r="U130" s="193"/>
      <c r="V130" s="195">
        <f>V131+V135</f>
        <v>0</v>
      </c>
      <c r="W130" s="193"/>
      <c r="X130" s="196">
        <f>X131+X135</f>
        <v>0.28099999999999997</v>
      </c>
      <c r="AR130" s="197" t="s">
        <v>85</v>
      </c>
      <c r="AT130" s="198" t="s">
        <v>76</v>
      </c>
      <c r="AU130" s="198" t="s">
        <v>77</v>
      </c>
      <c r="AY130" s="197" t="s">
        <v>132</v>
      </c>
      <c r="BK130" s="199">
        <f>BK131+BK135</f>
        <v>0</v>
      </c>
    </row>
    <row r="131" spans="1:65" s="12" customFormat="1" ht="22.9" customHeight="1">
      <c r="B131" s="185"/>
      <c r="C131" s="186"/>
      <c r="D131" s="187" t="s">
        <v>76</v>
      </c>
      <c r="E131" s="200" t="s">
        <v>133</v>
      </c>
      <c r="F131" s="200" t="s">
        <v>134</v>
      </c>
      <c r="G131" s="186"/>
      <c r="H131" s="186"/>
      <c r="I131" s="189"/>
      <c r="J131" s="189"/>
      <c r="K131" s="201">
        <f>BK131</f>
        <v>0</v>
      </c>
      <c r="L131" s="186"/>
      <c r="M131" s="191"/>
      <c r="N131" s="192"/>
      <c r="O131" s="193"/>
      <c r="P131" s="193"/>
      <c r="Q131" s="194">
        <f>SUM(Q132:Q134)</f>
        <v>0</v>
      </c>
      <c r="R131" s="194">
        <f>SUM(R132:R134)</f>
        <v>0</v>
      </c>
      <c r="S131" s="193"/>
      <c r="T131" s="195">
        <f>SUM(T132:T134)</f>
        <v>0</v>
      </c>
      <c r="U131" s="193"/>
      <c r="V131" s="195">
        <f>SUM(V132:V134)</f>
        <v>0</v>
      </c>
      <c r="W131" s="193"/>
      <c r="X131" s="196">
        <f>SUM(X132:X134)</f>
        <v>0.28099999999999997</v>
      </c>
      <c r="AR131" s="197" t="s">
        <v>85</v>
      </c>
      <c r="AT131" s="198" t="s">
        <v>76</v>
      </c>
      <c r="AU131" s="198" t="s">
        <v>85</v>
      </c>
      <c r="AY131" s="197" t="s">
        <v>132</v>
      </c>
      <c r="BK131" s="199">
        <f>SUM(BK132:BK134)</f>
        <v>0</v>
      </c>
    </row>
    <row r="132" spans="1:65" s="2" customFormat="1" ht="21.75" customHeight="1">
      <c r="A132" s="31"/>
      <c r="B132" s="32"/>
      <c r="C132" s="202" t="s">
        <v>135</v>
      </c>
      <c r="D132" s="202" t="s">
        <v>136</v>
      </c>
      <c r="E132" s="203" t="s">
        <v>137</v>
      </c>
      <c r="F132" s="204" t="s">
        <v>138</v>
      </c>
      <c r="G132" s="205" t="s">
        <v>139</v>
      </c>
      <c r="H132" s="206">
        <v>5</v>
      </c>
      <c r="I132" s="207"/>
      <c r="J132" s="207"/>
      <c r="K132" s="208">
        <f>ROUND(P132*H132,2)</f>
        <v>0</v>
      </c>
      <c r="L132" s="209"/>
      <c r="M132" s="36"/>
      <c r="N132" s="210" t="s">
        <v>1</v>
      </c>
      <c r="O132" s="211" t="s">
        <v>40</v>
      </c>
      <c r="P132" s="212">
        <f>I132+J132</f>
        <v>0</v>
      </c>
      <c r="Q132" s="212">
        <f>ROUND(I132*H132,2)</f>
        <v>0</v>
      </c>
      <c r="R132" s="212">
        <f>ROUND(J132*H132,2)</f>
        <v>0</v>
      </c>
      <c r="S132" s="67"/>
      <c r="T132" s="213">
        <f>S132*H132</f>
        <v>0</v>
      </c>
      <c r="U132" s="213">
        <v>0</v>
      </c>
      <c r="V132" s="213">
        <f>U132*H132</f>
        <v>0</v>
      </c>
      <c r="W132" s="213">
        <v>1E-3</v>
      </c>
      <c r="X132" s="214">
        <f>W132*H132</f>
        <v>5.0000000000000001E-3</v>
      </c>
      <c r="Y132" s="31"/>
      <c r="Z132" s="31"/>
      <c r="AA132" s="31"/>
      <c r="AB132" s="31"/>
      <c r="AC132" s="31"/>
      <c r="AD132" s="31"/>
      <c r="AE132" s="31"/>
      <c r="AR132" s="215" t="s">
        <v>140</v>
      </c>
      <c r="AT132" s="215" t="s">
        <v>136</v>
      </c>
      <c r="AU132" s="215" t="s">
        <v>87</v>
      </c>
      <c r="AY132" s="15" t="s">
        <v>132</v>
      </c>
      <c r="BE132" s="216">
        <f>IF(O132="základní",K132,0)</f>
        <v>0</v>
      </c>
      <c r="BF132" s="216">
        <f>IF(O132="snížená",K132,0)</f>
        <v>0</v>
      </c>
      <c r="BG132" s="216">
        <f>IF(O132="zákl. přenesená",K132,0)</f>
        <v>0</v>
      </c>
      <c r="BH132" s="216">
        <f>IF(O132="sníž. přenesená",K132,0)</f>
        <v>0</v>
      </c>
      <c r="BI132" s="216">
        <f>IF(O132="nulová",K132,0)</f>
        <v>0</v>
      </c>
      <c r="BJ132" s="15" t="s">
        <v>85</v>
      </c>
      <c r="BK132" s="216">
        <f>ROUND(P132*H132,2)</f>
        <v>0</v>
      </c>
      <c r="BL132" s="15" t="s">
        <v>140</v>
      </c>
      <c r="BM132" s="215" t="s">
        <v>141</v>
      </c>
    </row>
    <row r="133" spans="1:65" s="2" customFormat="1" ht="21.75" customHeight="1">
      <c r="A133" s="31"/>
      <c r="B133" s="32"/>
      <c r="C133" s="202" t="s">
        <v>142</v>
      </c>
      <c r="D133" s="202" t="s">
        <v>136</v>
      </c>
      <c r="E133" s="203" t="s">
        <v>143</v>
      </c>
      <c r="F133" s="204" t="s">
        <v>144</v>
      </c>
      <c r="G133" s="205" t="s">
        <v>139</v>
      </c>
      <c r="H133" s="206">
        <v>6</v>
      </c>
      <c r="I133" s="207"/>
      <c r="J133" s="207"/>
      <c r="K133" s="208">
        <f>ROUND(P133*H133,2)</f>
        <v>0</v>
      </c>
      <c r="L133" s="209"/>
      <c r="M133" s="36"/>
      <c r="N133" s="210" t="s">
        <v>1</v>
      </c>
      <c r="O133" s="211" t="s">
        <v>40</v>
      </c>
      <c r="P133" s="212">
        <f>I133+J133</f>
        <v>0</v>
      </c>
      <c r="Q133" s="212">
        <f>ROUND(I133*H133,2)</f>
        <v>0</v>
      </c>
      <c r="R133" s="212">
        <f>ROUND(J133*H133,2)</f>
        <v>0</v>
      </c>
      <c r="S133" s="67"/>
      <c r="T133" s="213">
        <f>S133*H133</f>
        <v>0</v>
      </c>
      <c r="U133" s="213">
        <v>0</v>
      </c>
      <c r="V133" s="213">
        <f>U133*H133</f>
        <v>0</v>
      </c>
      <c r="W133" s="213">
        <v>1E-3</v>
      </c>
      <c r="X133" s="214">
        <f>W133*H133</f>
        <v>6.0000000000000001E-3</v>
      </c>
      <c r="Y133" s="31"/>
      <c r="Z133" s="31"/>
      <c r="AA133" s="31"/>
      <c r="AB133" s="31"/>
      <c r="AC133" s="31"/>
      <c r="AD133" s="31"/>
      <c r="AE133" s="31"/>
      <c r="AR133" s="215" t="s">
        <v>140</v>
      </c>
      <c r="AT133" s="215" t="s">
        <v>136</v>
      </c>
      <c r="AU133" s="215" t="s">
        <v>87</v>
      </c>
      <c r="AY133" s="15" t="s">
        <v>132</v>
      </c>
      <c r="BE133" s="216">
        <f>IF(O133="základní",K133,0)</f>
        <v>0</v>
      </c>
      <c r="BF133" s="216">
        <f>IF(O133="snížená",K133,0)</f>
        <v>0</v>
      </c>
      <c r="BG133" s="216">
        <f>IF(O133="zákl. přenesená",K133,0)</f>
        <v>0</v>
      </c>
      <c r="BH133" s="216">
        <f>IF(O133="sníž. přenesená",K133,0)</f>
        <v>0</v>
      </c>
      <c r="BI133" s="216">
        <f>IF(O133="nulová",K133,0)</f>
        <v>0</v>
      </c>
      <c r="BJ133" s="15" t="s">
        <v>85</v>
      </c>
      <c r="BK133" s="216">
        <f>ROUND(P133*H133,2)</f>
        <v>0</v>
      </c>
      <c r="BL133" s="15" t="s">
        <v>140</v>
      </c>
      <c r="BM133" s="215" t="s">
        <v>145</v>
      </c>
    </row>
    <row r="134" spans="1:65" s="2" customFormat="1" ht="21.75" customHeight="1">
      <c r="A134" s="31"/>
      <c r="B134" s="32"/>
      <c r="C134" s="202" t="s">
        <v>146</v>
      </c>
      <c r="D134" s="202" t="s">
        <v>136</v>
      </c>
      <c r="E134" s="203" t="s">
        <v>147</v>
      </c>
      <c r="F134" s="204" t="s">
        <v>148</v>
      </c>
      <c r="G134" s="205" t="s">
        <v>149</v>
      </c>
      <c r="H134" s="206">
        <v>15</v>
      </c>
      <c r="I134" s="207"/>
      <c r="J134" s="207"/>
      <c r="K134" s="208">
        <f>ROUND(P134*H134,2)</f>
        <v>0</v>
      </c>
      <c r="L134" s="209"/>
      <c r="M134" s="36"/>
      <c r="N134" s="210" t="s">
        <v>1</v>
      </c>
      <c r="O134" s="211" t="s">
        <v>40</v>
      </c>
      <c r="P134" s="212">
        <f>I134+J134</f>
        <v>0</v>
      </c>
      <c r="Q134" s="212">
        <f>ROUND(I134*H134,2)</f>
        <v>0</v>
      </c>
      <c r="R134" s="212">
        <f>ROUND(J134*H134,2)</f>
        <v>0</v>
      </c>
      <c r="S134" s="67"/>
      <c r="T134" s="213">
        <f>S134*H134</f>
        <v>0</v>
      </c>
      <c r="U134" s="213">
        <v>0</v>
      </c>
      <c r="V134" s="213">
        <f>U134*H134</f>
        <v>0</v>
      </c>
      <c r="W134" s="213">
        <v>1.7999999999999999E-2</v>
      </c>
      <c r="X134" s="214">
        <f>W134*H134</f>
        <v>0.26999999999999996</v>
      </c>
      <c r="Y134" s="31"/>
      <c r="Z134" s="31"/>
      <c r="AA134" s="31"/>
      <c r="AB134" s="31"/>
      <c r="AC134" s="31"/>
      <c r="AD134" s="31"/>
      <c r="AE134" s="31"/>
      <c r="AR134" s="215" t="s">
        <v>140</v>
      </c>
      <c r="AT134" s="215" t="s">
        <v>136</v>
      </c>
      <c r="AU134" s="215" t="s">
        <v>87</v>
      </c>
      <c r="AY134" s="15" t="s">
        <v>132</v>
      </c>
      <c r="BE134" s="216">
        <f>IF(O134="základní",K134,0)</f>
        <v>0</v>
      </c>
      <c r="BF134" s="216">
        <f>IF(O134="snížená",K134,0)</f>
        <v>0</v>
      </c>
      <c r="BG134" s="216">
        <f>IF(O134="zákl. přenesená",K134,0)</f>
        <v>0</v>
      </c>
      <c r="BH134" s="216">
        <f>IF(O134="sníž. přenesená",K134,0)</f>
        <v>0</v>
      </c>
      <c r="BI134" s="216">
        <f>IF(O134="nulová",K134,0)</f>
        <v>0</v>
      </c>
      <c r="BJ134" s="15" t="s">
        <v>85</v>
      </c>
      <c r="BK134" s="216">
        <f>ROUND(P134*H134,2)</f>
        <v>0</v>
      </c>
      <c r="BL134" s="15" t="s">
        <v>140</v>
      </c>
      <c r="BM134" s="215" t="s">
        <v>150</v>
      </c>
    </row>
    <row r="135" spans="1:65" s="12" customFormat="1" ht="22.9" customHeight="1">
      <c r="B135" s="185"/>
      <c r="C135" s="186"/>
      <c r="D135" s="187" t="s">
        <v>76</v>
      </c>
      <c r="E135" s="200" t="s">
        <v>151</v>
      </c>
      <c r="F135" s="200" t="s">
        <v>152</v>
      </c>
      <c r="G135" s="186"/>
      <c r="H135" s="186"/>
      <c r="I135" s="189"/>
      <c r="J135" s="189"/>
      <c r="K135" s="201">
        <f>BK135</f>
        <v>0</v>
      </c>
      <c r="L135" s="186"/>
      <c r="M135" s="191"/>
      <c r="N135" s="192"/>
      <c r="O135" s="193"/>
      <c r="P135" s="193"/>
      <c r="Q135" s="194">
        <f>SUM(Q136:Q139)</f>
        <v>0</v>
      </c>
      <c r="R135" s="194">
        <f>SUM(R136:R139)</f>
        <v>0</v>
      </c>
      <c r="S135" s="193"/>
      <c r="T135" s="195">
        <f>SUM(T136:T139)</f>
        <v>0</v>
      </c>
      <c r="U135" s="193"/>
      <c r="V135" s="195">
        <f>SUM(V136:V139)</f>
        <v>0</v>
      </c>
      <c r="W135" s="193"/>
      <c r="X135" s="196">
        <f>SUM(X136:X139)</f>
        <v>0</v>
      </c>
      <c r="AR135" s="197" t="s">
        <v>85</v>
      </c>
      <c r="AT135" s="198" t="s">
        <v>76</v>
      </c>
      <c r="AU135" s="198" t="s">
        <v>85</v>
      </c>
      <c r="AY135" s="197" t="s">
        <v>132</v>
      </c>
      <c r="BK135" s="199">
        <f>SUM(BK136:BK139)</f>
        <v>0</v>
      </c>
    </row>
    <row r="136" spans="1:65" s="2" customFormat="1" ht="21.75" customHeight="1">
      <c r="A136" s="31"/>
      <c r="B136" s="32"/>
      <c r="C136" s="202" t="s">
        <v>153</v>
      </c>
      <c r="D136" s="202" t="s">
        <v>136</v>
      </c>
      <c r="E136" s="203" t="s">
        <v>154</v>
      </c>
      <c r="F136" s="204" t="s">
        <v>155</v>
      </c>
      <c r="G136" s="205" t="s">
        <v>156</v>
      </c>
      <c r="H136" s="206">
        <v>0.2</v>
      </c>
      <c r="I136" s="207"/>
      <c r="J136" s="207"/>
      <c r="K136" s="208">
        <f>ROUND(P136*H136,2)</f>
        <v>0</v>
      </c>
      <c r="L136" s="209"/>
      <c r="M136" s="36"/>
      <c r="N136" s="210" t="s">
        <v>1</v>
      </c>
      <c r="O136" s="211" t="s">
        <v>40</v>
      </c>
      <c r="P136" s="212">
        <f>I136+J136</f>
        <v>0</v>
      </c>
      <c r="Q136" s="212">
        <f>ROUND(I136*H136,2)</f>
        <v>0</v>
      </c>
      <c r="R136" s="212">
        <f>ROUND(J136*H136,2)</f>
        <v>0</v>
      </c>
      <c r="S136" s="67"/>
      <c r="T136" s="213">
        <f>S136*H136</f>
        <v>0</v>
      </c>
      <c r="U136" s="213">
        <v>0</v>
      </c>
      <c r="V136" s="213">
        <f>U136*H136</f>
        <v>0</v>
      </c>
      <c r="W136" s="213">
        <v>0</v>
      </c>
      <c r="X136" s="214">
        <f>W136*H136</f>
        <v>0</v>
      </c>
      <c r="Y136" s="31"/>
      <c r="Z136" s="31"/>
      <c r="AA136" s="31"/>
      <c r="AB136" s="31"/>
      <c r="AC136" s="31"/>
      <c r="AD136" s="31"/>
      <c r="AE136" s="31"/>
      <c r="AR136" s="215" t="s">
        <v>140</v>
      </c>
      <c r="AT136" s="215" t="s">
        <v>136</v>
      </c>
      <c r="AU136" s="215" t="s">
        <v>87</v>
      </c>
      <c r="AY136" s="15" t="s">
        <v>132</v>
      </c>
      <c r="BE136" s="216">
        <f>IF(O136="základní",K136,0)</f>
        <v>0</v>
      </c>
      <c r="BF136" s="216">
        <f>IF(O136="snížená",K136,0)</f>
        <v>0</v>
      </c>
      <c r="BG136" s="216">
        <f>IF(O136="zákl. přenesená",K136,0)</f>
        <v>0</v>
      </c>
      <c r="BH136" s="216">
        <f>IF(O136="sníž. přenesená",K136,0)</f>
        <v>0</v>
      </c>
      <c r="BI136" s="216">
        <f>IF(O136="nulová",K136,0)</f>
        <v>0</v>
      </c>
      <c r="BJ136" s="15" t="s">
        <v>85</v>
      </c>
      <c r="BK136" s="216">
        <f>ROUND(P136*H136,2)</f>
        <v>0</v>
      </c>
      <c r="BL136" s="15" t="s">
        <v>140</v>
      </c>
      <c r="BM136" s="215" t="s">
        <v>157</v>
      </c>
    </row>
    <row r="137" spans="1:65" s="2" customFormat="1" ht="21.75" customHeight="1">
      <c r="A137" s="31"/>
      <c r="B137" s="32"/>
      <c r="C137" s="202" t="s">
        <v>158</v>
      </c>
      <c r="D137" s="202" t="s">
        <v>136</v>
      </c>
      <c r="E137" s="203" t="s">
        <v>159</v>
      </c>
      <c r="F137" s="204" t="s">
        <v>160</v>
      </c>
      <c r="G137" s="205" t="s">
        <v>156</v>
      </c>
      <c r="H137" s="206">
        <v>0.2</v>
      </c>
      <c r="I137" s="207"/>
      <c r="J137" s="207"/>
      <c r="K137" s="208">
        <f>ROUND(P137*H137,2)</f>
        <v>0</v>
      </c>
      <c r="L137" s="209"/>
      <c r="M137" s="36"/>
      <c r="N137" s="210" t="s">
        <v>1</v>
      </c>
      <c r="O137" s="211" t="s">
        <v>40</v>
      </c>
      <c r="P137" s="212">
        <f>I137+J137</f>
        <v>0</v>
      </c>
      <c r="Q137" s="212">
        <f>ROUND(I137*H137,2)</f>
        <v>0</v>
      </c>
      <c r="R137" s="212">
        <f>ROUND(J137*H137,2)</f>
        <v>0</v>
      </c>
      <c r="S137" s="67"/>
      <c r="T137" s="213">
        <f>S137*H137</f>
        <v>0</v>
      </c>
      <c r="U137" s="213">
        <v>0</v>
      </c>
      <c r="V137" s="213">
        <f>U137*H137</f>
        <v>0</v>
      </c>
      <c r="W137" s="213">
        <v>0</v>
      </c>
      <c r="X137" s="214">
        <f>W137*H137</f>
        <v>0</v>
      </c>
      <c r="Y137" s="31"/>
      <c r="Z137" s="31"/>
      <c r="AA137" s="31"/>
      <c r="AB137" s="31"/>
      <c r="AC137" s="31"/>
      <c r="AD137" s="31"/>
      <c r="AE137" s="31"/>
      <c r="AR137" s="215" t="s">
        <v>140</v>
      </c>
      <c r="AT137" s="215" t="s">
        <v>136</v>
      </c>
      <c r="AU137" s="215" t="s">
        <v>87</v>
      </c>
      <c r="AY137" s="15" t="s">
        <v>132</v>
      </c>
      <c r="BE137" s="216">
        <f>IF(O137="základní",K137,0)</f>
        <v>0</v>
      </c>
      <c r="BF137" s="216">
        <f>IF(O137="snížená",K137,0)</f>
        <v>0</v>
      </c>
      <c r="BG137" s="216">
        <f>IF(O137="zákl. přenesená",K137,0)</f>
        <v>0</v>
      </c>
      <c r="BH137" s="216">
        <f>IF(O137="sníž. přenesená",K137,0)</f>
        <v>0</v>
      </c>
      <c r="BI137" s="216">
        <f>IF(O137="nulová",K137,0)</f>
        <v>0</v>
      </c>
      <c r="BJ137" s="15" t="s">
        <v>85</v>
      </c>
      <c r="BK137" s="216">
        <f>ROUND(P137*H137,2)</f>
        <v>0</v>
      </c>
      <c r="BL137" s="15" t="s">
        <v>140</v>
      </c>
      <c r="BM137" s="215" t="s">
        <v>161</v>
      </c>
    </row>
    <row r="138" spans="1:65" s="2" customFormat="1" ht="21.75" customHeight="1">
      <c r="A138" s="31"/>
      <c r="B138" s="32"/>
      <c r="C138" s="202" t="s">
        <v>162</v>
      </c>
      <c r="D138" s="202" t="s">
        <v>136</v>
      </c>
      <c r="E138" s="203" t="s">
        <v>163</v>
      </c>
      <c r="F138" s="204" t="s">
        <v>164</v>
      </c>
      <c r="G138" s="205" t="s">
        <v>156</v>
      </c>
      <c r="H138" s="206">
        <v>0.2</v>
      </c>
      <c r="I138" s="207"/>
      <c r="J138" s="207"/>
      <c r="K138" s="208">
        <f>ROUND(P138*H138,2)</f>
        <v>0</v>
      </c>
      <c r="L138" s="209"/>
      <c r="M138" s="36"/>
      <c r="N138" s="210" t="s">
        <v>1</v>
      </c>
      <c r="O138" s="211" t="s">
        <v>40</v>
      </c>
      <c r="P138" s="212">
        <f>I138+J138</f>
        <v>0</v>
      </c>
      <c r="Q138" s="212">
        <f>ROUND(I138*H138,2)</f>
        <v>0</v>
      </c>
      <c r="R138" s="212">
        <f>ROUND(J138*H138,2)</f>
        <v>0</v>
      </c>
      <c r="S138" s="67"/>
      <c r="T138" s="213">
        <f>S138*H138</f>
        <v>0</v>
      </c>
      <c r="U138" s="213">
        <v>0</v>
      </c>
      <c r="V138" s="213">
        <f>U138*H138</f>
        <v>0</v>
      </c>
      <c r="W138" s="213">
        <v>0</v>
      </c>
      <c r="X138" s="214">
        <f>W138*H138</f>
        <v>0</v>
      </c>
      <c r="Y138" s="31"/>
      <c r="Z138" s="31"/>
      <c r="AA138" s="31"/>
      <c r="AB138" s="31"/>
      <c r="AC138" s="31"/>
      <c r="AD138" s="31"/>
      <c r="AE138" s="31"/>
      <c r="AR138" s="215" t="s">
        <v>140</v>
      </c>
      <c r="AT138" s="215" t="s">
        <v>136</v>
      </c>
      <c r="AU138" s="215" t="s">
        <v>87</v>
      </c>
      <c r="AY138" s="15" t="s">
        <v>132</v>
      </c>
      <c r="BE138" s="216">
        <f>IF(O138="základní",K138,0)</f>
        <v>0</v>
      </c>
      <c r="BF138" s="216">
        <f>IF(O138="snížená",K138,0)</f>
        <v>0</v>
      </c>
      <c r="BG138" s="216">
        <f>IF(O138="zákl. přenesená",K138,0)</f>
        <v>0</v>
      </c>
      <c r="BH138" s="216">
        <f>IF(O138="sníž. přenesená",K138,0)</f>
        <v>0</v>
      </c>
      <c r="BI138" s="216">
        <f>IF(O138="nulová",K138,0)</f>
        <v>0</v>
      </c>
      <c r="BJ138" s="15" t="s">
        <v>85</v>
      </c>
      <c r="BK138" s="216">
        <f>ROUND(P138*H138,2)</f>
        <v>0</v>
      </c>
      <c r="BL138" s="15" t="s">
        <v>140</v>
      </c>
      <c r="BM138" s="215" t="s">
        <v>165</v>
      </c>
    </row>
    <row r="139" spans="1:65" s="2" customFormat="1" ht="21.75" customHeight="1">
      <c r="A139" s="31"/>
      <c r="B139" s="32"/>
      <c r="C139" s="202" t="s">
        <v>166</v>
      </c>
      <c r="D139" s="202" t="s">
        <v>136</v>
      </c>
      <c r="E139" s="203" t="s">
        <v>167</v>
      </c>
      <c r="F139" s="204" t="s">
        <v>168</v>
      </c>
      <c r="G139" s="205" t="s">
        <v>156</v>
      </c>
      <c r="H139" s="206">
        <v>0.2</v>
      </c>
      <c r="I139" s="207"/>
      <c r="J139" s="207"/>
      <c r="K139" s="208">
        <f>ROUND(P139*H139,2)</f>
        <v>0</v>
      </c>
      <c r="L139" s="209"/>
      <c r="M139" s="36"/>
      <c r="N139" s="210" t="s">
        <v>1</v>
      </c>
      <c r="O139" s="211" t="s">
        <v>40</v>
      </c>
      <c r="P139" s="212">
        <f>I139+J139</f>
        <v>0</v>
      </c>
      <c r="Q139" s="212">
        <f>ROUND(I139*H139,2)</f>
        <v>0</v>
      </c>
      <c r="R139" s="212">
        <f>ROUND(J139*H139,2)</f>
        <v>0</v>
      </c>
      <c r="S139" s="67"/>
      <c r="T139" s="213">
        <f>S139*H139</f>
        <v>0</v>
      </c>
      <c r="U139" s="213">
        <v>0</v>
      </c>
      <c r="V139" s="213">
        <f>U139*H139</f>
        <v>0</v>
      </c>
      <c r="W139" s="213">
        <v>0</v>
      </c>
      <c r="X139" s="214">
        <f>W139*H139</f>
        <v>0</v>
      </c>
      <c r="Y139" s="31"/>
      <c r="Z139" s="31"/>
      <c r="AA139" s="31"/>
      <c r="AB139" s="31"/>
      <c r="AC139" s="31"/>
      <c r="AD139" s="31"/>
      <c r="AE139" s="31"/>
      <c r="AR139" s="215" t="s">
        <v>140</v>
      </c>
      <c r="AT139" s="215" t="s">
        <v>136</v>
      </c>
      <c r="AU139" s="215" t="s">
        <v>87</v>
      </c>
      <c r="AY139" s="15" t="s">
        <v>132</v>
      </c>
      <c r="BE139" s="216">
        <f>IF(O139="základní",K139,0)</f>
        <v>0</v>
      </c>
      <c r="BF139" s="216">
        <f>IF(O139="snížená",K139,0)</f>
        <v>0</v>
      </c>
      <c r="BG139" s="216">
        <f>IF(O139="zákl. přenesená",K139,0)</f>
        <v>0</v>
      </c>
      <c r="BH139" s="216">
        <f>IF(O139="sníž. přenesená",K139,0)</f>
        <v>0</v>
      </c>
      <c r="BI139" s="216">
        <f>IF(O139="nulová",K139,0)</f>
        <v>0</v>
      </c>
      <c r="BJ139" s="15" t="s">
        <v>85</v>
      </c>
      <c r="BK139" s="216">
        <f>ROUND(P139*H139,2)</f>
        <v>0</v>
      </c>
      <c r="BL139" s="15" t="s">
        <v>140</v>
      </c>
      <c r="BM139" s="215" t="s">
        <v>169</v>
      </c>
    </row>
    <row r="140" spans="1:65" s="12" customFormat="1" ht="25.9" customHeight="1">
      <c r="B140" s="185"/>
      <c r="C140" s="186"/>
      <c r="D140" s="187" t="s">
        <v>76</v>
      </c>
      <c r="E140" s="188" t="s">
        <v>170</v>
      </c>
      <c r="F140" s="188" t="s">
        <v>171</v>
      </c>
      <c r="G140" s="186"/>
      <c r="H140" s="186"/>
      <c r="I140" s="189"/>
      <c r="J140" s="189"/>
      <c r="K140" s="190">
        <f>BK140</f>
        <v>0</v>
      </c>
      <c r="L140" s="186"/>
      <c r="M140" s="191"/>
      <c r="N140" s="192"/>
      <c r="O140" s="193"/>
      <c r="P140" s="193"/>
      <c r="Q140" s="194">
        <f>Q141</f>
        <v>0</v>
      </c>
      <c r="R140" s="194">
        <f>R141</f>
        <v>0</v>
      </c>
      <c r="S140" s="193"/>
      <c r="T140" s="195">
        <f>T141</f>
        <v>0</v>
      </c>
      <c r="U140" s="193"/>
      <c r="V140" s="195">
        <f>V141</f>
        <v>2.8310000000000002E-2</v>
      </c>
      <c r="W140" s="193"/>
      <c r="X140" s="196">
        <f>X141</f>
        <v>0</v>
      </c>
      <c r="AR140" s="197" t="s">
        <v>87</v>
      </c>
      <c r="AT140" s="198" t="s">
        <v>76</v>
      </c>
      <c r="AU140" s="198" t="s">
        <v>77</v>
      </c>
      <c r="AY140" s="197" t="s">
        <v>132</v>
      </c>
      <c r="BK140" s="199">
        <f>BK141</f>
        <v>0</v>
      </c>
    </row>
    <row r="141" spans="1:65" s="12" customFormat="1" ht="22.9" customHeight="1">
      <c r="B141" s="185"/>
      <c r="C141" s="186"/>
      <c r="D141" s="187" t="s">
        <v>76</v>
      </c>
      <c r="E141" s="200" t="s">
        <v>172</v>
      </c>
      <c r="F141" s="200" t="s">
        <v>173</v>
      </c>
      <c r="G141" s="186"/>
      <c r="H141" s="186"/>
      <c r="I141" s="189"/>
      <c r="J141" s="189"/>
      <c r="K141" s="201">
        <f>BK141</f>
        <v>0</v>
      </c>
      <c r="L141" s="186"/>
      <c r="M141" s="191"/>
      <c r="N141" s="192"/>
      <c r="O141" s="193"/>
      <c r="P141" s="193"/>
      <c r="Q141" s="194">
        <f>SUM(Q142:Q174)</f>
        <v>0</v>
      </c>
      <c r="R141" s="194">
        <f>SUM(R142:R174)</f>
        <v>0</v>
      </c>
      <c r="S141" s="193"/>
      <c r="T141" s="195">
        <f>SUM(T142:T174)</f>
        <v>0</v>
      </c>
      <c r="U141" s="193"/>
      <c r="V141" s="195">
        <f>SUM(V142:V174)</f>
        <v>2.8310000000000002E-2</v>
      </c>
      <c r="W141" s="193"/>
      <c r="X141" s="196">
        <f>SUM(X142:X174)</f>
        <v>0</v>
      </c>
      <c r="AR141" s="197" t="s">
        <v>87</v>
      </c>
      <c r="AT141" s="198" t="s">
        <v>76</v>
      </c>
      <c r="AU141" s="198" t="s">
        <v>85</v>
      </c>
      <c r="AY141" s="197" t="s">
        <v>132</v>
      </c>
      <c r="BK141" s="199">
        <f>SUM(BK142:BK174)</f>
        <v>0</v>
      </c>
    </row>
    <row r="142" spans="1:65" s="2" customFormat="1" ht="16.5" customHeight="1">
      <c r="A142" s="31"/>
      <c r="B142" s="32"/>
      <c r="C142" s="202" t="s">
        <v>174</v>
      </c>
      <c r="D142" s="202" t="s">
        <v>136</v>
      </c>
      <c r="E142" s="203" t="s">
        <v>175</v>
      </c>
      <c r="F142" s="204" t="s">
        <v>176</v>
      </c>
      <c r="G142" s="205" t="s">
        <v>177</v>
      </c>
      <c r="H142" s="206">
        <v>26</v>
      </c>
      <c r="I142" s="207"/>
      <c r="J142" s="207"/>
      <c r="K142" s="208">
        <f t="shared" ref="K142:K174" si="1">ROUND(P142*H142,2)</f>
        <v>0</v>
      </c>
      <c r="L142" s="209"/>
      <c r="M142" s="36"/>
      <c r="N142" s="210" t="s">
        <v>1</v>
      </c>
      <c r="O142" s="211" t="s">
        <v>40</v>
      </c>
      <c r="P142" s="212">
        <f t="shared" ref="P142:P174" si="2">I142+J142</f>
        <v>0</v>
      </c>
      <c r="Q142" s="212">
        <f t="shared" ref="Q142:Q174" si="3">ROUND(I142*H142,2)</f>
        <v>0</v>
      </c>
      <c r="R142" s="212">
        <f t="shared" ref="R142:R174" si="4">ROUND(J142*H142,2)</f>
        <v>0</v>
      </c>
      <c r="S142" s="67"/>
      <c r="T142" s="213">
        <f t="shared" ref="T142:T174" si="5">S142*H142</f>
        <v>0</v>
      </c>
      <c r="U142" s="213">
        <v>0</v>
      </c>
      <c r="V142" s="213">
        <f t="shared" ref="V142:V174" si="6">U142*H142</f>
        <v>0</v>
      </c>
      <c r="W142" s="213">
        <v>0</v>
      </c>
      <c r="X142" s="214">
        <f t="shared" ref="X142:X174" si="7">W142*H142</f>
        <v>0</v>
      </c>
      <c r="Y142" s="31"/>
      <c r="Z142" s="31"/>
      <c r="AA142" s="31"/>
      <c r="AB142" s="31"/>
      <c r="AC142" s="31"/>
      <c r="AD142" s="31"/>
      <c r="AE142" s="31"/>
      <c r="AR142" s="215" t="s">
        <v>178</v>
      </c>
      <c r="AT142" s="215" t="s">
        <v>136</v>
      </c>
      <c r="AU142" s="215" t="s">
        <v>87</v>
      </c>
      <c r="AY142" s="15" t="s">
        <v>132</v>
      </c>
      <c r="BE142" s="216">
        <f t="shared" ref="BE142:BE174" si="8">IF(O142="základní",K142,0)</f>
        <v>0</v>
      </c>
      <c r="BF142" s="216">
        <f t="shared" ref="BF142:BF174" si="9">IF(O142="snížená",K142,0)</f>
        <v>0</v>
      </c>
      <c r="BG142" s="216">
        <f t="shared" ref="BG142:BG174" si="10">IF(O142="zákl. přenesená",K142,0)</f>
        <v>0</v>
      </c>
      <c r="BH142" s="216">
        <f t="shared" ref="BH142:BH174" si="11">IF(O142="sníž. přenesená",K142,0)</f>
        <v>0</v>
      </c>
      <c r="BI142" s="216">
        <f t="shared" ref="BI142:BI174" si="12">IF(O142="nulová",K142,0)</f>
        <v>0</v>
      </c>
      <c r="BJ142" s="15" t="s">
        <v>85</v>
      </c>
      <c r="BK142" s="216">
        <f t="shared" ref="BK142:BK174" si="13">ROUND(P142*H142,2)</f>
        <v>0</v>
      </c>
      <c r="BL142" s="15" t="s">
        <v>178</v>
      </c>
      <c r="BM142" s="215" t="s">
        <v>179</v>
      </c>
    </row>
    <row r="143" spans="1:65" s="2" customFormat="1" ht="16.5" customHeight="1">
      <c r="A143" s="31"/>
      <c r="B143" s="32"/>
      <c r="C143" s="202" t="s">
        <v>180</v>
      </c>
      <c r="D143" s="202" t="s">
        <v>136</v>
      </c>
      <c r="E143" s="203" t="s">
        <v>181</v>
      </c>
      <c r="F143" s="204" t="s">
        <v>182</v>
      </c>
      <c r="G143" s="205" t="s">
        <v>183</v>
      </c>
      <c r="H143" s="206">
        <v>1</v>
      </c>
      <c r="I143" s="207"/>
      <c r="J143" s="207"/>
      <c r="K143" s="208">
        <f t="shared" si="1"/>
        <v>0</v>
      </c>
      <c r="L143" s="209"/>
      <c r="M143" s="36"/>
      <c r="N143" s="210" t="s">
        <v>1</v>
      </c>
      <c r="O143" s="211" t="s">
        <v>40</v>
      </c>
      <c r="P143" s="212">
        <f t="shared" si="2"/>
        <v>0</v>
      </c>
      <c r="Q143" s="212">
        <f t="shared" si="3"/>
        <v>0</v>
      </c>
      <c r="R143" s="212">
        <f t="shared" si="4"/>
        <v>0</v>
      </c>
      <c r="S143" s="67"/>
      <c r="T143" s="213">
        <f t="shared" si="5"/>
        <v>0</v>
      </c>
      <c r="U143" s="213">
        <v>0</v>
      </c>
      <c r="V143" s="213">
        <f t="shared" si="6"/>
        <v>0</v>
      </c>
      <c r="W143" s="213">
        <v>0</v>
      </c>
      <c r="X143" s="214">
        <f t="shared" si="7"/>
        <v>0</v>
      </c>
      <c r="Y143" s="31"/>
      <c r="Z143" s="31"/>
      <c r="AA143" s="31"/>
      <c r="AB143" s="31"/>
      <c r="AC143" s="31"/>
      <c r="AD143" s="31"/>
      <c r="AE143" s="31"/>
      <c r="AR143" s="215" t="s">
        <v>178</v>
      </c>
      <c r="AT143" s="215" t="s">
        <v>136</v>
      </c>
      <c r="AU143" s="215" t="s">
        <v>87</v>
      </c>
      <c r="AY143" s="15" t="s">
        <v>132</v>
      </c>
      <c r="BE143" s="216">
        <f t="shared" si="8"/>
        <v>0</v>
      </c>
      <c r="BF143" s="216">
        <f t="shared" si="9"/>
        <v>0</v>
      </c>
      <c r="BG143" s="216">
        <f t="shared" si="10"/>
        <v>0</v>
      </c>
      <c r="BH143" s="216">
        <f t="shared" si="11"/>
        <v>0</v>
      </c>
      <c r="BI143" s="216">
        <f t="shared" si="12"/>
        <v>0</v>
      </c>
      <c r="BJ143" s="15" t="s">
        <v>85</v>
      </c>
      <c r="BK143" s="216">
        <f t="shared" si="13"/>
        <v>0</v>
      </c>
      <c r="BL143" s="15" t="s">
        <v>178</v>
      </c>
      <c r="BM143" s="215" t="s">
        <v>184</v>
      </c>
    </row>
    <row r="144" spans="1:65" s="2" customFormat="1" ht="21.75" customHeight="1">
      <c r="A144" s="31"/>
      <c r="B144" s="32"/>
      <c r="C144" s="202" t="s">
        <v>185</v>
      </c>
      <c r="D144" s="202" t="s">
        <v>136</v>
      </c>
      <c r="E144" s="203" t="s">
        <v>186</v>
      </c>
      <c r="F144" s="204" t="s">
        <v>187</v>
      </c>
      <c r="G144" s="205" t="s">
        <v>149</v>
      </c>
      <c r="H144" s="206">
        <v>30</v>
      </c>
      <c r="I144" s="207"/>
      <c r="J144" s="207"/>
      <c r="K144" s="208">
        <f t="shared" si="1"/>
        <v>0</v>
      </c>
      <c r="L144" s="209"/>
      <c r="M144" s="36"/>
      <c r="N144" s="210" t="s">
        <v>1</v>
      </c>
      <c r="O144" s="211" t="s">
        <v>40</v>
      </c>
      <c r="P144" s="212">
        <f t="shared" si="2"/>
        <v>0</v>
      </c>
      <c r="Q144" s="212">
        <f t="shared" si="3"/>
        <v>0</v>
      </c>
      <c r="R144" s="212">
        <f t="shared" si="4"/>
        <v>0</v>
      </c>
      <c r="S144" s="67"/>
      <c r="T144" s="213">
        <f t="shared" si="5"/>
        <v>0</v>
      </c>
      <c r="U144" s="213">
        <v>0</v>
      </c>
      <c r="V144" s="213">
        <f t="shared" si="6"/>
        <v>0</v>
      </c>
      <c r="W144" s="213">
        <v>0</v>
      </c>
      <c r="X144" s="214">
        <f t="shared" si="7"/>
        <v>0</v>
      </c>
      <c r="Y144" s="31"/>
      <c r="Z144" s="31"/>
      <c r="AA144" s="31"/>
      <c r="AB144" s="31"/>
      <c r="AC144" s="31"/>
      <c r="AD144" s="31"/>
      <c r="AE144" s="31"/>
      <c r="AR144" s="215" t="s">
        <v>178</v>
      </c>
      <c r="AT144" s="215" t="s">
        <v>136</v>
      </c>
      <c r="AU144" s="215" t="s">
        <v>87</v>
      </c>
      <c r="AY144" s="15" t="s">
        <v>132</v>
      </c>
      <c r="BE144" s="216">
        <f t="shared" si="8"/>
        <v>0</v>
      </c>
      <c r="BF144" s="216">
        <f t="shared" si="9"/>
        <v>0</v>
      </c>
      <c r="BG144" s="216">
        <f t="shared" si="10"/>
        <v>0</v>
      </c>
      <c r="BH144" s="216">
        <f t="shared" si="11"/>
        <v>0</v>
      </c>
      <c r="BI144" s="216">
        <f t="shared" si="12"/>
        <v>0</v>
      </c>
      <c r="BJ144" s="15" t="s">
        <v>85</v>
      </c>
      <c r="BK144" s="216">
        <f t="shared" si="13"/>
        <v>0</v>
      </c>
      <c r="BL144" s="15" t="s">
        <v>178</v>
      </c>
      <c r="BM144" s="215" t="s">
        <v>188</v>
      </c>
    </row>
    <row r="145" spans="1:65" s="2" customFormat="1" ht="16.5" customHeight="1">
      <c r="A145" s="31"/>
      <c r="B145" s="32"/>
      <c r="C145" s="217" t="s">
        <v>189</v>
      </c>
      <c r="D145" s="217" t="s">
        <v>190</v>
      </c>
      <c r="E145" s="218" t="s">
        <v>191</v>
      </c>
      <c r="F145" s="219" t="s">
        <v>192</v>
      </c>
      <c r="G145" s="220" t="s">
        <v>149</v>
      </c>
      <c r="H145" s="221">
        <v>30</v>
      </c>
      <c r="I145" s="222"/>
      <c r="J145" s="223"/>
      <c r="K145" s="224">
        <f t="shared" si="1"/>
        <v>0</v>
      </c>
      <c r="L145" s="225"/>
      <c r="M145" s="226"/>
      <c r="N145" s="227" t="s">
        <v>1</v>
      </c>
      <c r="O145" s="211" t="s">
        <v>40</v>
      </c>
      <c r="P145" s="212">
        <f t="shared" si="2"/>
        <v>0</v>
      </c>
      <c r="Q145" s="212">
        <f t="shared" si="3"/>
        <v>0</v>
      </c>
      <c r="R145" s="212">
        <f t="shared" si="4"/>
        <v>0</v>
      </c>
      <c r="S145" s="67"/>
      <c r="T145" s="213">
        <f t="shared" si="5"/>
        <v>0</v>
      </c>
      <c r="U145" s="213">
        <v>1.7000000000000001E-4</v>
      </c>
      <c r="V145" s="213">
        <f t="shared" si="6"/>
        <v>5.1000000000000004E-3</v>
      </c>
      <c r="W145" s="213">
        <v>0</v>
      </c>
      <c r="X145" s="214">
        <f t="shared" si="7"/>
        <v>0</v>
      </c>
      <c r="Y145" s="31"/>
      <c r="Z145" s="31"/>
      <c r="AA145" s="31"/>
      <c r="AB145" s="31"/>
      <c r="AC145" s="31"/>
      <c r="AD145" s="31"/>
      <c r="AE145" s="31"/>
      <c r="AR145" s="215" t="s">
        <v>193</v>
      </c>
      <c r="AT145" s="215" t="s">
        <v>190</v>
      </c>
      <c r="AU145" s="215" t="s">
        <v>87</v>
      </c>
      <c r="AY145" s="15" t="s">
        <v>132</v>
      </c>
      <c r="BE145" s="216">
        <f t="shared" si="8"/>
        <v>0</v>
      </c>
      <c r="BF145" s="216">
        <f t="shared" si="9"/>
        <v>0</v>
      </c>
      <c r="BG145" s="216">
        <f t="shared" si="10"/>
        <v>0</v>
      </c>
      <c r="BH145" s="216">
        <f t="shared" si="11"/>
        <v>0</v>
      </c>
      <c r="BI145" s="216">
        <f t="shared" si="12"/>
        <v>0</v>
      </c>
      <c r="BJ145" s="15" t="s">
        <v>85</v>
      </c>
      <c r="BK145" s="216">
        <f t="shared" si="13"/>
        <v>0</v>
      </c>
      <c r="BL145" s="15" t="s">
        <v>178</v>
      </c>
      <c r="BM145" s="215" t="s">
        <v>194</v>
      </c>
    </row>
    <row r="146" spans="1:65" s="2" customFormat="1" ht="21.75" customHeight="1">
      <c r="A146" s="31"/>
      <c r="B146" s="32"/>
      <c r="C146" s="202" t="s">
        <v>195</v>
      </c>
      <c r="D146" s="202" t="s">
        <v>136</v>
      </c>
      <c r="E146" s="203" t="s">
        <v>196</v>
      </c>
      <c r="F146" s="204" t="s">
        <v>197</v>
      </c>
      <c r="G146" s="205" t="s">
        <v>149</v>
      </c>
      <c r="H146" s="206">
        <v>44</v>
      </c>
      <c r="I146" s="207"/>
      <c r="J146" s="207"/>
      <c r="K146" s="208">
        <f t="shared" si="1"/>
        <v>0</v>
      </c>
      <c r="L146" s="209"/>
      <c r="M146" s="36"/>
      <c r="N146" s="210" t="s">
        <v>1</v>
      </c>
      <c r="O146" s="211" t="s">
        <v>40</v>
      </c>
      <c r="P146" s="212">
        <f t="shared" si="2"/>
        <v>0</v>
      </c>
      <c r="Q146" s="212">
        <f t="shared" si="3"/>
        <v>0</v>
      </c>
      <c r="R146" s="212">
        <f t="shared" si="4"/>
        <v>0</v>
      </c>
      <c r="S146" s="67"/>
      <c r="T146" s="213">
        <f t="shared" si="5"/>
        <v>0</v>
      </c>
      <c r="U146" s="213">
        <v>0</v>
      </c>
      <c r="V146" s="213">
        <f t="shared" si="6"/>
        <v>0</v>
      </c>
      <c r="W146" s="213">
        <v>0</v>
      </c>
      <c r="X146" s="214">
        <f t="shared" si="7"/>
        <v>0</v>
      </c>
      <c r="Y146" s="31"/>
      <c r="Z146" s="31"/>
      <c r="AA146" s="31"/>
      <c r="AB146" s="31"/>
      <c r="AC146" s="31"/>
      <c r="AD146" s="31"/>
      <c r="AE146" s="31"/>
      <c r="AR146" s="215" t="s">
        <v>178</v>
      </c>
      <c r="AT146" s="215" t="s">
        <v>136</v>
      </c>
      <c r="AU146" s="215" t="s">
        <v>87</v>
      </c>
      <c r="AY146" s="15" t="s">
        <v>132</v>
      </c>
      <c r="BE146" s="216">
        <f t="shared" si="8"/>
        <v>0</v>
      </c>
      <c r="BF146" s="216">
        <f t="shared" si="9"/>
        <v>0</v>
      </c>
      <c r="BG146" s="216">
        <f t="shared" si="10"/>
        <v>0</v>
      </c>
      <c r="BH146" s="216">
        <f t="shared" si="11"/>
        <v>0</v>
      </c>
      <c r="BI146" s="216">
        <f t="shared" si="12"/>
        <v>0</v>
      </c>
      <c r="BJ146" s="15" t="s">
        <v>85</v>
      </c>
      <c r="BK146" s="216">
        <f t="shared" si="13"/>
        <v>0</v>
      </c>
      <c r="BL146" s="15" t="s">
        <v>178</v>
      </c>
      <c r="BM146" s="215" t="s">
        <v>198</v>
      </c>
    </row>
    <row r="147" spans="1:65" s="2" customFormat="1" ht="16.5" customHeight="1">
      <c r="A147" s="31"/>
      <c r="B147" s="32"/>
      <c r="C147" s="217" t="s">
        <v>133</v>
      </c>
      <c r="D147" s="217" t="s">
        <v>190</v>
      </c>
      <c r="E147" s="218" t="s">
        <v>199</v>
      </c>
      <c r="F147" s="219" t="s">
        <v>200</v>
      </c>
      <c r="G147" s="220" t="s">
        <v>149</v>
      </c>
      <c r="H147" s="221">
        <v>24</v>
      </c>
      <c r="I147" s="222"/>
      <c r="J147" s="223"/>
      <c r="K147" s="224">
        <f t="shared" si="1"/>
        <v>0</v>
      </c>
      <c r="L147" s="225"/>
      <c r="M147" s="226"/>
      <c r="N147" s="227" t="s">
        <v>1</v>
      </c>
      <c r="O147" s="211" t="s">
        <v>40</v>
      </c>
      <c r="P147" s="212">
        <f t="shared" si="2"/>
        <v>0</v>
      </c>
      <c r="Q147" s="212">
        <f t="shared" si="3"/>
        <v>0</v>
      </c>
      <c r="R147" s="212">
        <f t="shared" si="4"/>
        <v>0</v>
      </c>
      <c r="S147" s="67"/>
      <c r="T147" s="213">
        <f t="shared" si="5"/>
        <v>0</v>
      </c>
      <c r="U147" s="213">
        <v>1.9000000000000001E-4</v>
      </c>
      <c r="V147" s="213">
        <f t="shared" si="6"/>
        <v>4.5599999999999998E-3</v>
      </c>
      <c r="W147" s="213">
        <v>0</v>
      </c>
      <c r="X147" s="214">
        <f t="shared" si="7"/>
        <v>0</v>
      </c>
      <c r="Y147" s="31"/>
      <c r="Z147" s="31"/>
      <c r="AA147" s="31"/>
      <c r="AB147" s="31"/>
      <c r="AC147" s="31"/>
      <c r="AD147" s="31"/>
      <c r="AE147" s="31"/>
      <c r="AR147" s="215" t="s">
        <v>193</v>
      </c>
      <c r="AT147" s="215" t="s">
        <v>190</v>
      </c>
      <c r="AU147" s="215" t="s">
        <v>87</v>
      </c>
      <c r="AY147" s="15" t="s">
        <v>132</v>
      </c>
      <c r="BE147" s="216">
        <f t="shared" si="8"/>
        <v>0</v>
      </c>
      <c r="BF147" s="216">
        <f t="shared" si="9"/>
        <v>0</v>
      </c>
      <c r="BG147" s="216">
        <f t="shared" si="10"/>
        <v>0</v>
      </c>
      <c r="BH147" s="216">
        <f t="shared" si="11"/>
        <v>0</v>
      </c>
      <c r="BI147" s="216">
        <f t="shared" si="12"/>
        <v>0</v>
      </c>
      <c r="BJ147" s="15" t="s">
        <v>85</v>
      </c>
      <c r="BK147" s="216">
        <f t="shared" si="13"/>
        <v>0</v>
      </c>
      <c r="BL147" s="15" t="s">
        <v>178</v>
      </c>
      <c r="BM147" s="215" t="s">
        <v>201</v>
      </c>
    </row>
    <row r="148" spans="1:65" s="2" customFormat="1" ht="16.5" customHeight="1">
      <c r="A148" s="31"/>
      <c r="B148" s="32"/>
      <c r="C148" s="217" t="s">
        <v>202</v>
      </c>
      <c r="D148" s="217" t="s">
        <v>190</v>
      </c>
      <c r="E148" s="218" t="s">
        <v>203</v>
      </c>
      <c r="F148" s="219" t="s">
        <v>204</v>
      </c>
      <c r="G148" s="220" t="s">
        <v>149</v>
      </c>
      <c r="H148" s="221">
        <v>20</v>
      </c>
      <c r="I148" s="222"/>
      <c r="J148" s="223"/>
      <c r="K148" s="224">
        <f t="shared" si="1"/>
        <v>0</v>
      </c>
      <c r="L148" s="225"/>
      <c r="M148" s="226"/>
      <c r="N148" s="227" t="s">
        <v>1</v>
      </c>
      <c r="O148" s="211" t="s">
        <v>40</v>
      </c>
      <c r="P148" s="212">
        <f t="shared" si="2"/>
        <v>0</v>
      </c>
      <c r="Q148" s="212">
        <f t="shared" si="3"/>
        <v>0</v>
      </c>
      <c r="R148" s="212">
        <f t="shared" si="4"/>
        <v>0</v>
      </c>
      <c r="S148" s="67"/>
      <c r="T148" s="213">
        <f t="shared" si="5"/>
        <v>0</v>
      </c>
      <c r="U148" s="213">
        <v>6.9999999999999994E-5</v>
      </c>
      <c r="V148" s="213">
        <f t="shared" si="6"/>
        <v>1.3999999999999998E-3</v>
      </c>
      <c r="W148" s="213">
        <v>0</v>
      </c>
      <c r="X148" s="214">
        <f t="shared" si="7"/>
        <v>0</v>
      </c>
      <c r="Y148" s="31"/>
      <c r="Z148" s="31"/>
      <c r="AA148" s="31"/>
      <c r="AB148" s="31"/>
      <c r="AC148" s="31"/>
      <c r="AD148" s="31"/>
      <c r="AE148" s="31"/>
      <c r="AR148" s="215" t="s">
        <v>193</v>
      </c>
      <c r="AT148" s="215" t="s">
        <v>190</v>
      </c>
      <c r="AU148" s="215" t="s">
        <v>87</v>
      </c>
      <c r="AY148" s="15" t="s">
        <v>132</v>
      </c>
      <c r="BE148" s="216">
        <f t="shared" si="8"/>
        <v>0</v>
      </c>
      <c r="BF148" s="216">
        <f t="shared" si="9"/>
        <v>0</v>
      </c>
      <c r="BG148" s="216">
        <f t="shared" si="10"/>
        <v>0</v>
      </c>
      <c r="BH148" s="216">
        <f t="shared" si="11"/>
        <v>0</v>
      </c>
      <c r="BI148" s="216">
        <f t="shared" si="12"/>
        <v>0</v>
      </c>
      <c r="BJ148" s="15" t="s">
        <v>85</v>
      </c>
      <c r="BK148" s="216">
        <f t="shared" si="13"/>
        <v>0</v>
      </c>
      <c r="BL148" s="15" t="s">
        <v>178</v>
      </c>
      <c r="BM148" s="215" t="s">
        <v>205</v>
      </c>
    </row>
    <row r="149" spans="1:65" s="2" customFormat="1" ht="21.75" customHeight="1">
      <c r="A149" s="31"/>
      <c r="B149" s="32"/>
      <c r="C149" s="202" t="s">
        <v>206</v>
      </c>
      <c r="D149" s="202" t="s">
        <v>136</v>
      </c>
      <c r="E149" s="203" t="s">
        <v>207</v>
      </c>
      <c r="F149" s="204" t="s">
        <v>208</v>
      </c>
      <c r="G149" s="205" t="s">
        <v>139</v>
      </c>
      <c r="H149" s="206">
        <v>9</v>
      </c>
      <c r="I149" s="207"/>
      <c r="J149" s="207"/>
      <c r="K149" s="208">
        <f t="shared" si="1"/>
        <v>0</v>
      </c>
      <c r="L149" s="209"/>
      <c r="M149" s="36"/>
      <c r="N149" s="210" t="s">
        <v>1</v>
      </c>
      <c r="O149" s="211" t="s">
        <v>40</v>
      </c>
      <c r="P149" s="212">
        <f t="shared" si="2"/>
        <v>0</v>
      </c>
      <c r="Q149" s="212">
        <f t="shared" si="3"/>
        <v>0</v>
      </c>
      <c r="R149" s="212">
        <f t="shared" si="4"/>
        <v>0</v>
      </c>
      <c r="S149" s="67"/>
      <c r="T149" s="213">
        <f t="shared" si="5"/>
        <v>0</v>
      </c>
      <c r="U149" s="213">
        <v>0</v>
      </c>
      <c r="V149" s="213">
        <f t="shared" si="6"/>
        <v>0</v>
      </c>
      <c r="W149" s="213">
        <v>0</v>
      </c>
      <c r="X149" s="214">
        <f t="shared" si="7"/>
        <v>0</v>
      </c>
      <c r="Y149" s="31"/>
      <c r="Z149" s="31"/>
      <c r="AA149" s="31"/>
      <c r="AB149" s="31"/>
      <c r="AC149" s="31"/>
      <c r="AD149" s="31"/>
      <c r="AE149" s="31"/>
      <c r="AR149" s="215" t="s">
        <v>178</v>
      </c>
      <c r="AT149" s="215" t="s">
        <v>136</v>
      </c>
      <c r="AU149" s="215" t="s">
        <v>87</v>
      </c>
      <c r="AY149" s="15" t="s">
        <v>132</v>
      </c>
      <c r="BE149" s="216">
        <f t="shared" si="8"/>
        <v>0</v>
      </c>
      <c r="BF149" s="216">
        <f t="shared" si="9"/>
        <v>0</v>
      </c>
      <c r="BG149" s="216">
        <f t="shared" si="10"/>
        <v>0</v>
      </c>
      <c r="BH149" s="216">
        <f t="shared" si="11"/>
        <v>0</v>
      </c>
      <c r="BI149" s="216">
        <f t="shared" si="12"/>
        <v>0</v>
      </c>
      <c r="BJ149" s="15" t="s">
        <v>85</v>
      </c>
      <c r="BK149" s="216">
        <f t="shared" si="13"/>
        <v>0</v>
      </c>
      <c r="BL149" s="15" t="s">
        <v>178</v>
      </c>
      <c r="BM149" s="215" t="s">
        <v>209</v>
      </c>
    </row>
    <row r="150" spans="1:65" s="2" customFormat="1" ht="21.75" customHeight="1">
      <c r="A150" s="31"/>
      <c r="B150" s="32"/>
      <c r="C150" s="217" t="s">
        <v>210</v>
      </c>
      <c r="D150" s="217" t="s">
        <v>190</v>
      </c>
      <c r="E150" s="218" t="s">
        <v>211</v>
      </c>
      <c r="F150" s="219" t="s">
        <v>212</v>
      </c>
      <c r="G150" s="220" t="s">
        <v>139</v>
      </c>
      <c r="H150" s="221">
        <v>9</v>
      </c>
      <c r="I150" s="222"/>
      <c r="J150" s="223"/>
      <c r="K150" s="224">
        <f t="shared" si="1"/>
        <v>0</v>
      </c>
      <c r="L150" s="225"/>
      <c r="M150" s="226"/>
      <c r="N150" s="227" t="s">
        <v>1</v>
      </c>
      <c r="O150" s="211" t="s">
        <v>40</v>
      </c>
      <c r="P150" s="212">
        <f t="shared" si="2"/>
        <v>0</v>
      </c>
      <c r="Q150" s="212">
        <f t="shared" si="3"/>
        <v>0</v>
      </c>
      <c r="R150" s="212">
        <f t="shared" si="4"/>
        <v>0</v>
      </c>
      <c r="S150" s="67"/>
      <c r="T150" s="213">
        <f t="shared" si="5"/>
        <v>0</v>
      </c>
      <c r="U150" s="213">
        <v>0</v>
      </c>
      <c r="V150" s="213">
        <f t="shared" si="6"/>
        <v>0</v>
      </c>
      <c r="W150" s="213">
        <v>0</v>
      </c>
      <c r="X150" s="214">
        <f t="shared" si="7"/>
        <v>0</v>
      </c>
      <c r="Y150" s="31"/>
      <c r="Z150" s="31"/>
      <c r="AA150" s="31"/>
      <c r="AB150" s="31"/>
      <c r="AC150" s="31"/>
      <c r="AD150" s="31"/>
      <c r="AE150" s="31"/>
      <c r="AR150" s="215" t="s">
        <v>193</v>
      </c>
      <c r="AT150" s="215" t="s">
        <v>190</v>
      </c>
      <c r="AU150" s="215" t="s">
        <v>87</v>
      </c>
      <c r="AY150" s="15" t="s">
        <v>132</v>
      </c>
      <c r="BE150" s="216">
        <f t="shared" si="8"/>
        <v>0</v>
      </c>
      <c r="BF150" s="216">
        <f t="shared" si="9"/>
        <v>0</v>
      </c>
      <c r="BG150" s="216">
        <f t="shared" si="10"/>
        <v>0</v>
      </c>
      <c r="BH150" s="216">
        <f t="shared" si="11"/>
        <v>0</v>
      </c>
      <c r="BI150" s="216">
        <f t="shared" si="12"/>
        <v>0</v>
      </c>
      <c r="BJ150" s="15" t="s">
        <v>85</v>
      </c>
      <c r="BK150" s="216">
        <f t="shared" si="13"/>
        <v>0</v>
      </c>
      <c r="BL150" s="15" t="s">
        <v>178</v>
      </c>
      <c r="BM150" s="215" t="s">
        <v>213</v>
      </c>
    </row>
    <row r="151" spans="1:65" s="2" customFormat="1" ht="21.75" customHeight="1">
      <c r="A151" s="31"/>
      <c r="B151" s="32"/>
      <c r="C151" s="202" t="s">
        <v>214</v>
      </c>
      <c r="D151" s="202" t="s">
        <v>136</v>
      </c>
      <c r="E151" s="203" t="s">
        <v>215</v>
      </c>
      <c r="F151" s="204" t="s">
        <v>216</v>
      </c>
      <c r="G151" s="205" t="s">
        <v>139</v>
      </c>
      <c r="H151" s="206">
        <v>21</v>
      </c>
      <c r="I151" s="207"/>
      <c r="J151" s="207"/>
      <c r="K151" s="208">
        <f t="shared" si="1"/>
        <v>0</v>
      </c>
      <c r="L151" s="209"/>
      <c r="M151" s="36"/>
      <c r="N151" s="210" t="s">
        <v>1</v>
      </c>
      <c r="O151" s="211" t="s">
        <v>40</v>
      </c>
      <c r="P151" s="212">
        <f t="shared" si="2"/>
        <v>0</v>
      </c>
      <c r="Q151" s="212">
        <f t="shared" si="3"/>
        <v>0</v>
      </c>
      <c r="R151" s="212">
        <f t="shared" si="4"/>
        <v>0</v>
      </c>
      <c r="S151" s="67"/>
      <c r="T151" s="213">
        <f t="shared" si="5"/>
        <v>0</v>
      </c>
      <c r="U151" s="213">
        <v>0</v>
      </c>
      <c r="V151" s="213">
        <f t="shared" si="6"/>
        <v>0</v>
      </c>
      <c r="W151" s="213">
        <v>0</v>
      </c>
      <c r="X151" s="214">
        <f t="shared" si="7"/>
        <v>0</v>
      </c>
      <c r="Y151" s="31"/>
      <c r="Z151" s="31"/>
      <c r="AA151" s="31"/>
      <c r="AB151" s="31"/>
      <c r="AC151" s="31"/>
      <c r="AD151" s="31"/>
      <c r="AE151" s="31"/>
      <c r="AR151" s="215" t="s">
        <v>178</v>
      </c>
      <c r="AT151" s="215" t="s">
        <v>136</v>
      </c>
      <c r="AU151" s="215" t="s">
        <v>87</v>
      </c>
      <c r="AY151" s="15" t="s">
        <v>132</v>
      </c>
      <c r="BE151" s="216">
        <f t="shared" si="8"/>
        <v>0</v>
      </c>
      <c r="BF151" s="216">
        <f t="shared" si="9"/>
        <v>0</v>
      </c>
      <c r="BG151" s="216">
        <f t="shared" si="10"/>
        <v>0</v>
      </c>
      <c r="BH151" s="216">
        <f t="shared" si="11"/>
        <v>0</v>
      </c>
      <c r="BI151" s="216">
        <f t="shared" si="12"/>
        <v>0</v>
      </c>
      <c r="BJ151" s="15" t="s">
        <v>85</v>
      </c>
      <c r="BK151" s="216">
        <f t="shared" si="13"/>
        <v>0</v>
      </c>
      <c r="BL151" s="15" t="s">
        <v>178</v>
      </c>
      <c r="BM151" s="215" t="s">
        <v>217</v>
      </c>
    </row>
    <row r="152" spans="1:65" s="2" customFormat="1" ht="21.75" customHeight="1">
      <c r="A152" s="31"/>
      <c r="B152" s="32"/>
      <c r="C152" s="202" t="s">
        <v>8</v>
      </c>
      <c r="D152" s="202" t="s">
        <v>136</v>
      </c>
      <c r="E152" s="203" t="s">
        <v>218</v>
      </c>
      <c r="F152" s="204" t="s">
        <v>219</v>
      </c>
      <c r="G152" s="205" t="s">
        <v>139</v>
      </c>
      <c r="H152" s="206">
        <v>10</v>
      </c>
      <c r="I152" s="207"/>
      <c r="J152" s="207"/>
      <c r="K152" s="208">
        <f t="shared" si="1"/>
        <v>0</v>
      </c>
      <c r="L152" s="209"/>
      <c r="M152" s="36"/>
      <c r="N152" s="210" t="s">
        <v>1</v>
      </c>
      <c r="O152" s="211" t="s">
        <v>40</v>
      </c>
      <c r="P152" s="212">
        <f t="shared" si="2"/>
        <v>0</v>
      </c>
      <c r="Q152" s="212">
        <f t="shared" si="3"/>
        <v>0</v>
      </c>
      <c r="R152" s="212">
        <f t="shared" si="4"/>
        <v>0</v>
      </c>
      <c r="S152" s="67"/>
      <c r="T152" s="213">
        <f t="shared" si="5"/>
        <v>0</v>
      </c>
      <c r="U152" s="213">
        <v>0</v>
      </c>
      <c r="V152" s="213">
        <f t="shared" si="6"/>
        <v>0</v>
      </c>
      <c r="W152" s="213">
        <v>0</v>
      </c>
      <c r="X152" s="214">
        <f t="shared" si="7"/>
        <v>0</v>
      </c>
      <c r="Y152" s="31"/>
      <c r="Z152" s="31"/>
      <c r="AA152" s="31"/>
      <c r="AB152" s="31"/>
      <c r="AC152" s="31"/>
      <c r="AD152" s="31"/>
      <c r="AE152" s="31"/>
      <c r="AR152" s="215" t="s">
        <v>178</v>
      </c>
      <c r="AT152" s="215" t="s">
        <v>136</v>
      </c>
      <c r="AU152" s="215" t="s">
        <v>87</v>
      </c>
      <c r="AY152" s="15" t="s">
        <v>132</v>
      </c>
      <c r="BE152" s="216">
        <f t="shared" si="8"/>
        <v>0</v>
      </c>
      <c r="BF152" s="216">
        <f t="shared" si="9"/>
        <v>0</v>
      </c>
      <c r="BG152" s="216">
        <f t="shared" si="10"/>
        <v>0</v>
      </c>
      <c r="BH152" s="216">
        <f t="shared" si="11"/>
        <v>0</v>
      </c>
      <c r="BI152" s="216">
        <f t="shared" si="12"/>
        <v>0</v>
      </c>
      <c r="BJ152" s="15" t="s">
        <v>85</v>
      </c>
      <c r="BK152" s="216">
        <f t="shared" si="13"/>
        <v>0</v>
      </c>
      <c r="BL152" s="15" t="s">
        <v>178</v>
      </c>
      <c r="BM152" s="215" t="s">
        <v>220</v>
      </c>
    </row>
    <row r="153" spans="1:65" s="2" customFormat="1" ht="21.75" customHeight="1">
      <c r="A153" s="31"/>
      <c r="B153" s="32"/>
      <c r="C153" s="202" t="s">
        <v>221</v>
      </c>
      <c r="D153" s="202" t="s">
        <v>136</v>
      </c>
      <c r="E153" s="203" t="s">
        <v>222</v>
      </c>
      <c r="F153" s="204" t="s">
        <v>223</v>
      </c>
      <c r="G153" s="205" t="s">
        <v>139</v>
      </c>
      <c r="H153" s="206">
        <v>10</v>
      </c>
      <c r="I153" s="207"/>
      <c r="J153" s="207"/>
      <c r="K153" s="208">
        <f t="shared" si="1"/>
        <v>0</v>
      </c>
      <c r="L153" s="209"/>
      <c r="M153" s="36"/>
      <c r="N153" s="210" t="s">
        <v>1</v>
      </c>
      <c r="O153" s="211" t="s">
        <v>40</v>
      </c>
      <c r="P153" s="212">
        <f t="shared" si="2"/>
        <v>0</v>
      </c>
      <c r="Q153" s="212">
        <f t="shared" si="3"/>
        <v>0</v>
      </c>
      <c r="R153" s="212">
        <f t="shared" si="4"/>
        <v>0</v>
      </c>
      <c r="S153" s="67"/>
      <c r="T153" s="213">
        <f t="shared" si="5"/>
        <v>0</v>
      </c>
      <c r="U153" s="213">
        <v>0</v>
      </c>
      <c r="V153" s="213">
        <f t="shared" si="6"/>
        <v>0</v>
      </c>
      <c r="W153" s="213">
        <v>0</v>
      </c>
      <c r="X153" s="214">
        <f t="shared" si="7"/>
        <v>0</v>
      </c>
      <c r="Y153" s="31"/>
      <c r="Z153" s="31"/>
      <c r="AA153" s="31"/>
      <c r="AB153" s="31"/>
      <c r="AC153" s="31"/>
      <c r="AD153" s="31"/>
      <c r="AE153" s="31"/>
      <c r="AR153" s="215" t="s">
        <v>178</v>
      </c>
      <c r="AT153" s="215" t="s">
        <v>136</v>
      </c>
      <c r="AU153" s="215" t="s">
        <v>87</v>
      </c>
      <c r="AY153" s="15" t="s">
        <v>132</v>
      </c>
      <c r="BE153" s="216">
        <f t="shared" si="8"/>
        <v>0</v>
      </c>
      <c r="BF153" s="216">
        <f t="shared" si="9"/>
        <v>0</v>
      </c>
      <c r="BG153" s="216">
        <f t="shared" si="10"/>
        <v>0</v>
      </c>
      <c r="BH153" s="216">
        <f t="shared" si="11"/>
        <v>0</v>
      </c>
      <c r="BI153" s="216">
        <f t="shared" si="12"/>
        <v>0</v>
      </c>
      <c r="BJ153" s="15" t="s">
        <v>85</v>
      </c>
      <c r="BK153" s="216">
        <f t="shared" si="13"/>
        <v>0</v>
      </c>
      <c r="BL153" s="15" t="s">
        <v>178</v>
      </c>
      <c r="BM153" s="215" t="s">
        <v>224</v>
      </c>
    </row>
    <row r="154" spans="1:65" s="2" customFormat="1" ht="21.75" customHeight="1">
      <c r="A154" s="31"/>
      <c r="B154" s="32"/>
      <c r="C154" s="202" t="s">
        <v>225</v>
      </c>
      <c r="D154" s="202" t="s">
        <v>136</v>
      </c>
      <c r="E154" s="203" t="s">
        <v>226</v>
      </c>
      <c r="F154" s="204" t="s">
        <v>227</v>
      </c>
      <c r="G154" s="205" t="s">
        <v>139</v>
      </c>
      <c r="H154" s="206">
        <v>3</v>
      </c>
      <c r="I154" s="207"/>
      <c r="J154" s="207"/>
      <c r="K154" s="208">
        <f t="shared" si="1"/>
        <v>0</v>
      </c>
      <c r="L154" s="209"/>
      <c r="M154" s="36"/>
      <c r="N154" s="210" t="s">
        <v>1</v>
      </c>
      <c r="O154" s="211" t="s">
        <v>40</v>
      </c>
      <c r="P154" s="212">
        <f t="shared" si="2"/>
        <v>0</v>
      </c>
      <c r="Q154" s="212">
        <f t="shared" si="3"/>
        <v>0</v>
      </c>
      <c r="R154" s="212">
        <f t="shared" si="4"/>
        <v>0</v>
      </c>
      <c r="S154" s="67"/>
      <c r="T154" s="213">
        <f t="shared" si="5"/>
        <v>0</v>
      </c>
      <c r="U154" s="213">
        <v>0</v>
      </c>
      <c r="V154" s="213">
        <f t="shared" si="6"/>
        <v>0</v>
      </c>
      <c r="W154" s="213">
        <v>0</v>
      </c>
      <c r="X154" s="214">
        <f t="shared" si="7"/>
        <v>0</v>
      </c>
      <c r="Y154" s="31"/>
      <c r="Z154" s="31"/>
      <c r="AA154" s="31"/>
      <c r="AB154" s="31"/>
      <c r="AC154" s="31"/>
      <c r="AD154" s="31"/>
      <c r="AE154" s="31"/>
      <c r="AR154" s="215" t="s">
        <v>178</v>
      </c>
      <c r="AT154" s="215" t="s">
        <v>136</v>
      </c>
      <c r="AU154" s="215" t="s">
        <v>87</v>
      </c>
      <c r="AY154" s="15" t="s">
        <v>132</v>
      </c>
      <c r="BE154" s="216">
        <f t="shared" si="8"/>
        <v>0</v>
      </c>
      <c r="BF154" s="216">
        <f t="shared" si="9"/>
        <v>0</v>
      </c>
      <c r="BG154" s="216">
        <f t="shared" si="10"/>
        <v>0</v>
      </c>
      <c r="BH154" s="216">
        <f t="shared" si="11"/>
        <v>0</v>
      </c>
      <c r="BI154" s="216">
        <f t="shared" si="12"/>
        <v>0</v>
      </c>
      <c r="BJ154" s="15" t="s">
        <v>85</v>
      </c>
      <c r="BK154" s="216">
        <f t="shared" si="13"/>
        <v>0</v>
      </c>
      <c r="BL154" s="15" t="s">
        <v>178</v>
      </c>
      <c r="BM154" s="215" t="s">
        <v>228</v>
      </c>
    </row>
    <row r="155" spans="1:65" s="2" customFormat="1" ht="16.5" customHeight="1">
      <c r="A155" s="31"/>
      <c r="B155" s="32"/>
      <c r="C155" s="217" t="s">
        <v>229</v>
      </c>
      <c r="D155" s="217" t="s">
        <v>190</v>
      </c>
      <c r="E155" s="218" t="s">
        <v>230</v>
      </c>
      <c r="F155" s="219" t="s">
        <v>231</v>
      </c>
      <c r="G155" s="220" t="s">
        <v>139</v>
      </c>
      <c r="H155" s="221">
        <v>3</v>
      </c>
      <c r="I155" s="222"/>
      <c r="J155" s="223"/>
      <c r="K155" s="224">
        <f t="shared" si="1"/>
        <v>0</v>
      </c>
      <c r="L155" s="225"/>
      <c r="M155" s="226"/>
      <c r="N155" s="227" t="s">
        <v>1</v>
      </c>
      <c r="O155" s="211" t="s">
        <v>40</v>
      </c>
      <c r="P155" s="212">
        <f t="shared" si="2"/>
        <v>0</v>
      </c>
      <c r="Q155" s="212">
        <f t="shared" si="3"/>
        <v>0</v>
      </c>
      <c r="R155" s="212">
        <f t="shared" si="4"/>
        <v>0</v>
      </c>
      <c r="S155" s="67"/>
      <c r="T155" s="213">
        <f t="shared" si="5"/>
        <v>0</v>
      </c>
      <c r="U155" s="213">
        <v>8.0000000000000007E-5</v>
      </c>
      <c r="V155" s="213">
        <f t="shared" si="6"/>
        <v>2.4000000000000003E-4</v>
      </c>
      <c r="W155" s="213">
        <v>0</v>
      </c>
      <c r="X155" s="214">
        <f t="shared" si="7"/>
        <v>0</v>
      </c>
      <c r="Y155" s="31"/>
      <c r="Z155" s="31"/>
      <c r="AA155" s="31"/>
      <c r="AB155" s="31"/>
      <c r="AC155" s="31"/>
      <c r="AD155" s="31"/>
      <c r="AE155" s="31"/>
      <c r="AR155" s="215" t="s">
        <v>193</v>
      </c>
      <c r="AT155" s="215" t="s">
        <v>190</v>
      </c>
      <c r="AU155" s="215" t="s">
        <v>87</v>
      </c>
      <c r="AY155" s="15" t="s">
        <v>132</v>
      </c>
      <c r="BE155" s="216">
        <f t="shared" si="8"/>
        <v>0</v>
      </c>
      <c r="BF155" s="216">
        <f t="shared" si="9"/>
        <v>0</v>
      </c>
      <c r="BG155" s="216">
        <f t="shared" si="10"/>
        <v>0</v>
      </c>
      <c r="BH155" s="216">
        <f t="shared" si="11"/>
        <v>0</v>
      </c>
      <c r="BI155" s="216">
        <f t="shared" si="12"/>
        <v>0</v>
      </c>
      <c r="BJ155" s="15" t="s">
        <v>85</v>
      </c>
      <c r="BK155" s="216">
        <f t="shared" si="13"/>
        <v>0</v>
      </c>
      <c r="BL155" s="15" t="s">
        <v>178</v>
      </c>
      <c r="BM155" s="215" t="s">
        <v>232</v>
      </c>
    </row>
    <row r="156" spans="1:65" s="2" customFormat="1" ht="21.75" customHeight="1">
      <c r="A156" s="31"/>
      <c r="B156" s="32"/>
      <c r="C156" s="202" t="s">
        <v>233</v>
      </c>
      <c r="D156" s="202" t="s">
        <v>136</v>
      </c>
      <c r="E156" s="203" t="s">
        <v>234</v>
      </c>
      <c r="F156" s="204" t="s">
        <v>235</v>
      </c>
      <c r="G156" s="205" t="s">
        <v>139</v>
      </c>
      <c r="H156" s="206">
        <v>6</v>
      </c>
      <c r="I156" s="207"/>
      <c r="J156" s="207"/>
      <c r="K156" s="208">
        <f t="shared" si="1"/>
        <v>0</v>
      </c>
      <c r="L156" s="209"/>
      <c r="M156" s="36"/>
      <c r="N156" s="210" t="s">
        <v>1</v>
      </c>
      <c r="O156" s="211" t="s">
        <v>40</v>
      </c>
      <c r="P156" s="212">
        <f t="shared" si="2"/>
        <v>0</v>
      </c>
      <c r="Q156" s="212">
        <f t="shared" si="3"/>
        <v>0</v>
      </c>
      <c r="R156" s="212">
        <f t="shared" si="4"/>
        <v>0</v>
      </c>
      <c r="S156" s="67"/>
      <c r="T156" s="213">
        <f t="shared" si="5"/>
        <v>0</v>
      </c>
      <c r="U156" s="213">
        <v>0</v>
      </c>
      <c r="V156" s="213">
        <f t="shared" si="6"/>
        <v>0</v>
      </c>
      <c r="W156" s="213">
        <v>0</v>
      </c>
      <c r="X156" s="214">
        <f t="shared" si="7"/>
        <v>0</v>
      </c>
      <c r="Y156" s="31"/>
      <c r="Z156" s="31"/>
      <c r="AA156" s="31"/>
      <c r="AB156" s="31"/>
      <c r="AC156" s="31"/>
      <c r="AD156" s="31"/>
      <c r="AE156" s="31"/>
      <c r="AR156" s="215" t="s">
        <v>178</v>
      </c>
      <c r="AT156" s="215" t="s">
        <v>136</v>
      </c>
      <c r="AU156" s="215" t="s">
        <v>87</v>
      </c>
      <c r="AY156" s="15" t="s">
        <v>132</v>
      </c>
      <c r="BE156" s="216">
        <f t="shared" si="8"/>
        <v>0</v>
      </c>
      <c r="BF156" s="216">
        <f t="shared" si="9"/>
        <v>0</v>
      </c>
      <c r="BG156" s="216">
        <f t="shared" si="10"/>
        <v>0</v>
      </c>
      <c r="BH156" s="216">
        <f t="shared" si="11"/>
        <v>0</v>
      </c>
      <c r="BI156" s="216">
        <f t="shared" si="12"/>
        <v>0</v>
      </c>
      <c r="BJ156" s="15" t="s">
        <v>85</v>
      </c>
      <c r="BK156" s="216">
        <f t="shared" si="13"/>
        <v>0</v>
      </c>
      <c r="BL156" s="15" t="s">
        <v>178</v>
      </c>
      <c r="BM156" s="215" t="s">
        <v>236</v>
      </c>
    </row>
    <row r="157" spans="1:65" s="2" customFormat="1" ht="16.5" customHeight="1">
      <c r="A157" s="31"/>
      <c r="B157" s="32"/>
      <c r="C157" s="217" t="s">
        <v>237</v>
      </c>
      <c r="D157" s="217" t="s">
        <v>190</v>
      </c>
      <c r="E157" s="218" t="s">
        <v>238</v>
      </c>
      <c r="F157" s="219" t="s">
        <v>239</v>
      </c>
      <c r="G157" s="220" t="s">
        <v>139</v>
      </c>
      <c r="H157" s="221">
        <v>6</v>
      </c>
      <c r="I157" s="222"/>
      <c r="J157" s="223"/>
      <c r="K157" s="224">
        <f t="shared" si="1"/>
        <v>0</v>
      </c>
      <c r="L157" s="225"/>
      <c r="M157" s="226"/>
      <c r="N157" s="227" t="s">
        <v>1</v>
      </c>
      <c r="O157" s="211" t="s">
        <v>40</v>
      </c>
      <c r="P157" s="212">
        <f t="shared" si="2"/>
        <v>0</v>
      </c>
      <c r="Q157" s="212">
        <f t="shared" si="3"/>
        <v>0</v>
      </c>
      <c r="R157" s="212">
        <f t="shared" si="4"/>
        <v>0</v>
      </c>
      <c r="S157" s="67"/>
      <c r="T157" s="213">
        <f t="shared" si="5"/>
        <v>0</v>
      </c>
      <c r="U157" s="213">
        <v>1E-4</v>
      </c>
      <c r="V157" s="213">
        <f t="shared" si="6"/>
        <v>6.0000000000000006E-4</v>
      </c>
      <c r="W157" s="213">
        <v>0</v>
      </c>
      <c r="X157" s="214">
        <f t="shared" si="7"/>
        <v>0</v>
      </c>
      <c r="Y157" s="31"/>
      <c r="Z157" s="31"/>
      <c r="AA157" s="31"/>
      <c r="AB157" s="31"/>
      <c r="AC157" s="31"/>
      <c r="AD157" s="31"/>
      <c r="AE157" s="31"/>
      <c r="AR157" s="215" t="s">
        <v>193</v>
      </c>
      <c r="AT157" s="215" t="s">
        <v>190</v>
      </c>
      <c r="AU157" s="215" t="s">
        <v>87</v>
      </c>
      <c r="AY157" s="15" t="s">
        <v>132</v>
      </c>
      <c r="BE157" s="216">
        <f t="shared" si="8"/>
        <v>0</v>
      </c>
      <c r="BF157" s="216">
        <f t="shared" si="9"/>
        <v>0</v>
      </c>
      <c r="BG157" s="216">
        <f t="shared" si="10"/>
        <v>0</v>
      </c>
      <c r="BH157" s="216">
        <f t="shared" si="11"/>
        <v>0</v>
      </c>
      <c r="BI157" s="216">
        <f t="shared" si="12"/>
        <v>0</v>
      </c>
      <c r="BJ157" s="15" t="s">
        <v>85</v>
      </c>
      <c r="BK157" s="216">
        <f t="shared" si="13"/>
        <v>0</v>
      </c>
      <c r="BL157" s="15" t="s">
        <v>178</v>
      </c>
      <c r="BM157" s="215" t="s">
        <v>240</v>
      </c>
    </row>
    <row r="158" spans="1:65" s="2" customFormat="1" ht="16.5" customHeight="1">
      <c r="A158" s="31"/>
      <c r="B158" s="32"/>
      <c r="C158" s="202" t="s">
        <v>85</v>
      </c>
      <c r="D158" s="202" t="s">
        <v>136</v>
      </c>
      <c r="E158" s="203" t="s">
        <v>241</v>
      </c>
      <c r="F158" s="204" t="s">
        <v>242</v>
      </c>
      <c r="G158" s="205" t="s">
        <v>139</v>
      </c>
      <c r="H158" s="206">
        <v>1</v>
      </c>
      <c r="I158" s="207"/>
      <c r="J158" s="207"/>
      <c r="K158" s="208">
        <f t="shared" si="1"/>
        <v>0</v>
      </c>
      <c r="L158" s="209"/>
      <c r="M158" s="36"/>
      <c r="N158" s="210" t="s">
        <v>1</v>
      </c>
      <c r="O158" s="211" t="s">
        <v>40</v>
      </c>
      <c r="P158" s="212">
        <f t="shared" si="2"/>
        <v>0</v>
      </c>
      <c r="Q158" s="212">
        <f t="shared" si="3"/>
        <v>0</v>
      </c>
      <c r="R158" s="212">
        <f t="shared" si="4"/>
        <v>0</v>
      </c>
      <c r="S158" s="67"/>
      <c r="T158" s="213">
        <f t="shared" si="5"/>
        <v>0</v>
      </c>
      <c r="U158" s="213">
        <v>0</v>
      </c>
      <c r="V158" s="213">
        <f t="shared" si="6"/>
        <v>0</v>
      </c>
      <c r="W158" s="213">
        <v>0</v>
      </c>
      <c r="X158" s="214">
        <f t="shared" si="7"/>
        <v>0</v>
      </c>
      <c r="Y158" s="31"/>
      <c r="Z158" s="31"/>
      <c r="AA158" s="31"/>
      <c r="AB158" s="31"/>
      <c r="AC158" s="31"/>
      <c r="AD158" s="31"/>
      <c r="AE158" s="31"/>
      <c r="AR158" s="215" t="s">
        <v>178</v>
      </c>
      <c r="AT158" s="215" t="s">
        <v>136</v>
      </c>
      <c r="AU158" s="215" t="s">
        <v>87</v>
      </c>
      <c r="AY158" s="15" t="s">
        <v>132</v>
      </c>
      <c r="BE158" s="216">
        <f t="shared" si="8"/>
        <v>0</v>
      </c>
      <c r="BF158" s="216">
        <f t="shared" si="9"/>
        <v>0</v>
      </c>
      <c r="BG158" s="216">
        <f t="shared" si="10"/>
        <v>0</v>
      </c>
      <c r="BH158" s="216">
        <f t="shared" si="11"/>
        <v>0</v>
      </c>
      <c r="BI158" s="216">
        <f t="shared" si="12"/>
        <v>0</v>
      </c>
      <c r="BJ158" s="15" t="s">
        <v>85</v>
      </c>
      <c r="BK158" s="216">
        <f t="shared" si="13"/>
        <v>0</v>
      </c>
      <c r="BL158" s="15" t="s">
        <v>178</v>
      </c>
      <c r="BM158" s="215" t="s">
        <v>243</v>
      </c>
    </row>
    <row r="159" spans="1:65" s="2" customFormat="1" ht="16.5" customHeight="1">
      <c r="A159" s="31"/>
      <c r="B159" s="32"/>
      <c r="C159" s="217" t="s">
        <v>87</v>
      </c>
      <c r="D159" s="217" t="s">
        <v>190</v>
      </c>
      <c r="E159" s="218" t="s">
        <v>244</v>
      </c>
      <c r="F159" s="219" t="s">
        <v>245</v>
      </c>
      <c r="G159" s="220" t="s">
        <v>139</v>
      </c>
      <c r="H159" s="221">
        <v>1</v>
      </c>
      <c r="I159" s="222"/>
      <c r="J159" s="223"/>
      <c r="K159" s="224">
        <f t="shared" si="1"/>
        <v>0</v>
      </c>
      <c r="L159" s="225"/>
      <c r="M159" s="226"/>
      <c r="N159" s="227" t="s">
        <v>1</v>
      </c>
      <c r="O159" s="211" t="s">
        <v>40</v>
      </c>
      <c r="P159" s="212">
        <f t="shared" si="2"/>
        <v>0</v>
      </c>
      <c r="Q159" s="212">
        <f t="shared" si="3"/>
        <v>0</v>
      </c>
      <c r="R159" s="212">
        <f t="shared" si="4"/>
        <v>0</v>
      </c>
      <c r="S159" s="67"/>
      <c r="T159" s="213">
        <f t="shared" si="5"/>
        <v>0</v>
      </c>
      <c r="U159" s="213">
        <v>4.0000000000000002E-4</v>
      </c>
      <c r="V159" s="213">
        <f t="shared" si="6"/>
        <v>4.0000000000000002E-4</v>
      </c>
      <c r="W159" s="213">
        <v>0</v>
      </c>
      <c r="X159" s="214">
        <f t="shared" si="7"/>
        <v>0</v>
      </c>
      <c r="Y159" s="31"/>
      <c r="Z159" s="31"/>
      <c r="AA159" s="31"/>
      <c r="AB159" s="31"/>
      <c r="AC159" s="31"/>
      <c r="AD159" s="31"/>
      <c r="AE159" s="31"/>
      <c r="AR159" s="215" t="s">
        <v>193</v>
      </c>
      <c r="AT159" s="215" t="s">
        <v>190</v>
      </c>
      <c r="AU159" s="215" t="s">
        <v>87</v>
      </c>
      <c r="AY159" s="15" t="s">
        <v>132</v>
      </c>
      <c r="BE159" s="216">
        <f t="shared" si="8"/>
        <v>0</v>
      </c>
      <c r="BF159" s="216">
        <f t="shared" si="9"/>
        <v>0</v>
      </c>
      <c r="BG159" s="216">
        <f t="shared" si="10"/>
        <v>0</v>
      </c>
      <c r="BH159" s="216">
        <f t="shared" si="11"/>
        <v>0</v>
      </c>
      <c r="BI159" s="216">
        <f t="shared" si="12"/>
        <v>0</v>
      </c>
      <c r="BJ159" s="15" t="s">
        <v>85</v>
      </c>
      <c r="BK159" s="216">
        <f t="shared" si="13"/>
        <v>0</v>
      </c>
      <c r="BL159" s="15" t="s">
        <v>178</v>
      </c>
      <c r="BM159" s="215" t="s">
        <v>246</v>
      </c>
    </row>
    <row r="160" spans="1:65" s="2" customFormat="1" ht="16.5" customHeight="1">
      <c r="A160" s="31"/>
      <c r="B160" s="32"/>
      <c r="C160" s="202" t="s">
        <v>247</v>
      </c>
      <c r="D160" s="202" t="s">
        <v>136</v>
      </c>
      <c r="E160" s="203" t="s">
        <v>248</v>
      </c>
      <c r="F160" s="204" t="s">
        <v>249</v>
      </c>
      <c r="G160" s="205" t="s">
        <v>139</v>
      </c>
      <c r="H160" s="206">
        <v>1</v>
      </c>
      <c r="I160" s="207"/>
      <c r="J160" s="207"/>
      <c r="K160" s="208">
        <f t="shared" si="1"/>
        <v>0</v>
      </c>
      <c r="L160" s="209"/>
      <c r="M160" s="36"/>
      <c r="N160" s="210" t="s">
        <v>1</v>
      </c>
      <c r="O160" s="211" t="s">
        <v>40</v>
      </c>
      <c r="P160" s="212">
        <f t="shared" si="2"/>
        <v>0</v>
      </c>
      <c r="Q160" s="212">
        <f t="shared" si="3"/>
        <v>0</v>
      </c>
      <c r="R160" s="212">
        <f t="shared" si="4"/>
        <v>0</v>
      </c>
      <c r="S160" s="67"/>
      <c r="T160" s="213">
        <f t="shared" si="5"/>
        <v>0</v>
      </c>
      <c r="U160" s="213">
        <v>0</v>
      </c>
      <c r="V160" s="213">
        <f t="shared" si="6"/>
        <v>0</v>
      </c>
      <c r="W160" s="213">
        <v>0</v>
      </c>
      <c r="X160" s="214">
        <f t="shared" si="7"/>
        <v>0</v>
      </c>
      <c r="Y160" s="31"/>
      <c r="Z160" s="31"/>
      <c r="AA160" s="31"/>
      <c r="AB160" s="31"/>
      <c r="AC160" s="31"/>
      <c r="AD160" s="31"/>
      <c r="AE160" s="31"/>
      <c r="AR160" s="215" t="s">
        <v>178</v>
      </c>
      <c r="AT160" s="215" t="s">
        <v>136</v>
      </c>
      <c r="AU160" s="215" t="s">
        <v>87</v>
      </c>
      <c r="AY160" s="15" t="s">
        <v>132</v>
      </c>
      <c r="BE160" s="216">
        <f t="shared" si="8"/>
        <v>0</v>
      </c>
      <c r="BF160" s="216">
        <f t="shared" si="9"/>
        <v>0</v>
      </c>
      <c r="BG160" s="216">
        <f t="shared" si="10"/>
        <v>0</v>
      </c>
      <c r="BH160" s="216">
        <f t="shared" si="11"/>
        <v>0</v>
      </c>
      <c r="BI160" s="216">
        <f t="shared" si="12"/>
        <v>0</v>
      </c>
      <c r="BJ160" s="15" t="s">
        <v>85</v>
      </c>
      <c r="BK160" s="216">
        <f t="shared" si="13"/>
        <v>0</v>
      </c>
      <c r="BL160" s="15" t="s">
        <v>178</v>
      </c>
      <c r="BM160" s="215" t="s">
        <v>250</v>
      </c>
    </row>
    <row r="161" spans="1:65" s="2" customFormat="1" ht="21.75" customHeight="1">
      <c r="A161" s="31"/>
      <c r="B161" s="32"/>
      <c r="C161" s="217" t="s">
        <v>140</v>
      </c>
      <c r="D161" s="217" t="s">
        <v>190</v>
      </c>
      <c r="E161" s="218" t="s">
        <v>251</v>
      </c>
      <c r="F161" s="219" t="s">
        <v>252</v>
      </c>
      <c r="G161" s="220" t="s">
        <v>139</v>
      </c>
      <c r="H161" s="221">
        <v>1</v>
      </c>
      <c r="I161" s="222"/>
      <c r="J161" s="223"/>
      <c r="K161" s="224">
        <f t="shared" si="1"/>
        <v>0</v>
      </c>
      <c r="L161" s="225"/>
      <c r="M161" s="226"/>
      <c r="N161" s="227" t="s">
        <v>1</v>
      </c>
      <c r="O161" s="211" t="s">
        <v>40</v>
      </c>
      <c r="P161" s="212">
        <f t="shared" si="2"/>
        <v>0</v>
      </c>
      <c r="Q161" s="212">
        <f t="shared" si="3"/>
        <v>0</v>
      </c>
      <c r="R161" s="212">
        <f t="shared" si="4"/>
        <v>0</v>
      </c>
      <c r="S161" s="67"/>
      <c r="T161" s="213">
        <f t="shared" si="5"/>
        <v>0</v>
      </c>
      <c r="U161" s="213">
        <v>0</v>
      </c>
      <c r="V161" s="213">
        <f t="shared" si="6"/>
        <v>0</v>
      </c>
      <c r="W161" s="213">
        <v>0</v>
      </c>
      <c r="X161" s="214">
        <f t="shared" si="7"/>
        <v>0</v>
      </c>
      <c r="Y161" s="31"/>
      <c r="Z161" s="31"/>
      <c r="AA161" s="31"/>
      <c r="AB161" s="31"/>
      <c r="AC161" s="31"/>
      <c r="AD161" s="31"/>
      <c r="AE161" s="31"/>
      <c r="AR161" s="215" t="s">
        <v>193</v>
      </c>
      <c r="AT161" s="215" t="s">
        <v>190</v>
      </c>
      <c r="AU161" s="215" t="s">
        <v>87</v>
      </c>
      <c r="AY161" s="15" t="s">
        <v>132</v>
      </c>
      <c r="BE161" s="216">
        <f t="shared" si="8"/>
        <v>0</v>
      </c>
      <c r="BF161" s="216">
        <f t="shared" si="9"/>
        <v>0</v>
      </c>
      <c r="BG161" s="216">
        <f t="shared" si="10"/>
        <v>0</v>
      </c>
      <c r="BH161" s="216">
        <f t="shared" si="11"/>
        <v>0</v>
      </c>
      <c r="BI161" s="216">
        <f t="shared" si="12"/>
        <v>0</v>
      </c>
      <c r="BJ161" s="15" t="s">
        <v>85</v>
      </c>
      <c r="BK161" s="216">
        <f t="shared" si="13"/>
        <v>0</v>
      </c>
      <c r="BL161" s="15" t="s">
        <v>178</v>
      </c>
      <c r="BM161" s="215" t="s">
        <v>253</v>
      </c>
    </row>
    <row r="162" spans="1:65" s="2" customFormat="1" ht="16.5" customHeight="1">
      <c r="A162" s="31"/>
      <c r="B162" s="32"/>
      <c r="C162" s="202" t="s">
        <v>254</v>
      </c>
      <c r="D162" s="202" t="s">
        <v>136</v>
      </c>
      <c r="E162" s="203" t="s">
        <v>255</v>
      </c>
      <c r="F162" s="204" t="s">
        <v>256</v>
      </c>
      <c r="G162" s="205" t="s">
        <v>139</v>
      </c>
      <c r="H162" s="206">
        <v>2</v>
      </c>
      <c r="I162" s="207"/>
      <c r="J162" s="207"/>
      <c r="K162" s="208">
        <f t="shared" si="1"/>
        <v>0</v>
      </c>
      <c r="L162" s="209"/>
      <c r="M162" s="36"/>
      <c r="N162" s="210" t="s">
        <v>1</v>
      </c>
      <c r="O162" s="211" t="s">
        <v>40</v>
      </c>
      <c r="P162" s="212">
        <f t="shared" si="2"/>
        <v>0</v>
      </c>
      <c r="Q162" s="212">
        <f t="shared" si="3"/>
        <v>0</v>
      </c>
      <c r="R162" s="212">
        <f t="shared" si="4"/>
        <v>0</v>
      </c>
      <c r="S162" s="67"/>
      <c r="T162" s="213">
        <f t="shared" si="5"/>
        <v>0</v>
      </c>
      <c r="U162" s="213">
        <v>0</v>
      </c>
      <c r="V162" s="213">
        <f t="shared" si="6"/>
        <v>0</v>
      </c>
      <c r="W162" s="213">
        <v>0</v>
      </c>
      <c r="X162" s="214">
        <f t="shared" si="7"/>
        <v>0</v>
      </c>
      <c r="Y162" s="31"/>
      <c r="Z162" s="31"/>
      <c r="AA162" s="31"/>
      <c r="AB162" s="31"/>
      <c r="AC162" s="31"/>
      <c r="AD162" s="31"/>
      <c r="AE162" s="31"/>
      <c r="AR162" s="215" t="s">
        <v>178</v>
      </c>
      <c r="AT162" s="215" t="s">
        <v>136</v>
      </c>
      <c r="AU162" s="215" t="s">
        <v>87</v>
      </c>
      <c r="AY162" s="15" t="s">
        <v>132</v>
      </c>
      <c r="BE162" s="216">
        <f t="shared" si="8"/>
        <v>0</v>
      </c>
      <c r="BF162" s="216">
        <f t="shared" si="9"/>
        <v>0</v>
      </c>
      <c r="BG162" s="216">
        <f t="shared" si="10"/>
        <v>0</v>
      </c>
      <c r="BH162" s="216">
        <f t="shared" si="11"/>
        <v>0</v>
      </c>
      <c r="BI162" s="216">
        <f t="shared" si="12"/>
        <v>0</v>
      </c>
      <c r="BJ162" s="15" t="s">
        <v>85</v>
      </c>
      <c r="BK162" s="216">
        <f t="shared" si="13"/>
        <v>0</v>
      </c>
      <c r="BL162" s="15" t="s">
        <v>178</v>
      </c>
      <c r="BM162" s="215" t="s">
        <v>257</v>
      </c>
    </row>
    <row r="163" spans="1:65" s="2" customFormat="1" ht="16.5" customHeight="1">
      <c r="A163" s="31"/>
      <c r="B163" s="32"/>
      <c r="C163" s="217" t="s">
        <v>258</v>
      </c>
      <c r="D163" s="217" t="s">
        <v>190</v>
      </c>
      <c r="E163" s="218" t="s">
        <v>259</v>
      </c>
      <c r="F163" s="219" t="s">
        <v>260</v>
      </c>
      <c r="G163" s="220" t="s">
        <v>139</v>
      </c>
      <c r="H163" s="221">
        <v>1</v>
      </c>
      <c r="I163" s="222"/>
      <c r="J163" s="223"/>
      <c r="K163" s="224">
        <f t="shared" si="1"/>
        <v>0</v>
      </c>
      <c r="L163" s="225"/>
      <c r="M163" s="226"/>
      <c r="N163" s="227" t="s">
        <v>1</v>
      </c>
      <c r="O163" s="211" t="s">
        <v>40</v>
      </c>
      <c r="P163" s="212">
        <f t="shared" si="2"/>
        <v>0</v>
      </c>
      <c r="Q163" s="212">
        <f t="shared" si="3"/>
        <v>0</v>
      </c>
      <c r="R163" s="212">
        <f t="shared" si="4"/>
        <v>0</v>
      </c>
      <c r="S163" s="67"/>
      <c r="T163" s="213">
        <f t="shared" si="5"/>
        <v>0</v>
      </c>
      <c r="U163" s="213">
        <v>5.5999999999999995E-4</v>
      </c>
      <c r="V163" s="213">
        <f t="shared" si="6"/>
        <v>5.5999999999999995E-4</v>
      </c>
      <c r="W163" s="213">
        <v>0</v>
      </c>
      <c r="X163" s="214">
        <f t="shared" si="7"/>
        <v>0</v>
      </c>
      <c r="Y163" s="31"/>
      <c r="Z163" s="31"/>
      <c r="AA163" s="31"/>
      <c r="AB163" s="31"/>
      <c r="AC163" s="31"/>
      <c r="AD163" s="31"/>
      <c r="AE163" s="31"/>
      <c r="AR163" s="215" t="s">
        <v>193</v>
      </c>
      <c r="AT163" s="215" t="s">
        <v>190</v>
      </c>
      <c r="AU163" s="215" t="s">
        <v>87</v>
      </c>
      <c r="AY163" s="15" t="s">
        <v>132</v>
      </c>
      <c r="BE163" s="216">
        <f t="shared" si="8"/>
        <v>0</v>
      </c>
      <c r="BF163" s="216">
        <f t="shared" si="9"/>
        <v>0</v>
      </c>
      <c r="BG163" s="216">
        <f t="shared" si="10"/>
        <v>0</v>
      </c>
      <c r="BH163" s="216">
        <f t="shared" si="11"/>
        <v>0</v>
      </c>
      <c r="BI163" s="216">
        <f t="shared" si="12"/>
        <v>0</v>
      </c>
      <c r="BJ163" s="15" t="s">
        <v>85</v>
      </c>
      <c r="BK163" s="216">
        <f t="shared" si="13"/>
        <v>0</v>
      </c>
      <c r="BL163" s="15" t="s">
        <v>178</v>
      </c>
      <c r="BM163" s="215" t="s">
        <v>261</v>
      </c>
    </row>
    <row r="164" spans="1:65" s="2" customFormat="1" ht="16.5" customHeight="1">
      <c r="A164" s="31"/>
      <c r="B164" s="32"/>
      <c r="C164" s="217" t="s">
        <v>262</v>
      </c>
      <c r="D164" s="217" t="s">
        <v>190</v>
      </c>
      <c r="E164" s="218" t="s">
        <v>263</v>
      </c>
      <c r="F164" s="219" t="s">
        <v>264</v>
      </c>
      <c r="G164" s="220" t="s">
        <v>139</v>
      </c>
      <c r="H164" s="221">
        <v>1</v>
      </c>
      <c r="I164" s="222"/>
      <c r="J164" s="223"/>
      <c r="K164" s="224">
        <f t="shared" si="1"/>
        <v>0</v>
      </c>
      <c r="L164" s="225"/>
      <c r="M164" s="226"/>
      <c r="N164" s="227" t="s">
        <v>1</v>
      </c>
      <c r="O164" s="211" t="s">
        <v>40</v>
      </c>
      <c r="P164" s="212">
        <f t="shared" si="2"/>
        <v>0</v>
      </c>
      <c r="Q164" s="212">
        <f t="shared" si="3"/>
        <v>0</v>
      </c>
      <c r="R164" s="212">
        <f t="shared" si="4"/>
        <v>0</v>
      </c>
      <c r="S164" s="67"/>
      <c r="T164" s="213">
        <f t="shared" si="5"/>
        <v>0</v>
      </c>
      <c r="U164" s="213">
        <v>0</v>
      </c>
      <c r="V164" s="213">
        <f t="shared" si="6"/>
        <v>0</v>
      </c>
      <c r="W164" s="213">
        <v>0</v>
      </c>
      <c r="X164" s="214">
        <f t="shared" si="7"/>
        <v>0</v>
      </c>
      <c r="Y164" s="31"/>
      <c r="Z164" s="31"/>
      <c r="AA164" s="31"/>
      <c r="AB164" s="31"/>
      <c r="AC164" s="31"/>
      <c r="AD164" s="31"/>
      <c r="AE164" s="31"/>
      <c r="AR164" s="215" t="s">
        <v>193</v>
      </c>
      <c r="AT164" s="215" t="s">
        <v>190</v>
      </c>
      <c r="AU164" s="215" t="s">
        <v>87</v>
      </c>
      <c r="AY164" s="15" t="s">
        <v>132</v>
      </c>
      <c r="BE164" s="216">
        <f t="shared" si="8"/>
        <v>0</v>
      </c>
      <c r="BF164" s="216">
        <f t="shared" si="9"/>
        <v>0</v>
      </c>
      <c r="BG164" s="216">
        <f t="shared" si="10"/>
        <v>0</v>
      </c>
      <c r="BH164" s="216">
        <f t="shared" si="11"/>
        <v>0</v>
      </c>
      <c r="BI164" s="216">
        <f t="shared" si="12"/>
        <v>0</v>
      </c>
      <c r="BJ164" s="15" t="s">
        <v>85</v>
      </c>
      <c r="BK164" s="216">
        <f t="shared" si="13"/>
        <v>0</v>
      </c>
      <c r="BL164" s="15" t="s">
        <v>178</v>
      </c>
      <c r="BM164" s="215" t="s">
        <v>265</v>
      </c>
    </row>
    <row r="165" spans="1:65" s="2" customFormat="1" ht="16.5" customHeight="1">
      <c r="A165" s="31"/>
      <c r="B165" s="32"/>
      <c r="C165" s="202" t="s">
        <v>266</v>
      </c>
      <c r="D165" s="202" t="s">
        <v>136</v>
      </c>
      <c r="E165" s="203" t="s">
        <v>267</v>
      </c>
      <c r="F165" s="204" t="s">
        <v>268</v>
      </c>
      <c r="G165" s="205" t="s">
        <v>139</v>
      </c>
      <c r="H165" s="206">
        <v>3</v>
      </c>
      <c r="I165" s="207"/>
      <c r="J165" s="207"/>
      <c r="K165" s="208">
        <f t="shared" si="1"/>
        <v>0</v>
      </c>
      <c r="L165" s="209"/>
      <c r="M165" s="36"/>
      <c r="N165" s="210" t="s">
        <v>1</v>
      </c>
      <c r="O165" s="211" t="s">
        <v>40</v>
      </c>
      <c r="P165" s="212">
        <f t="shared" si="2"/>
        <v>0</v>
      </c>
      <c r="Q165" s="212">
        <f t="shared" si="3"/>
        <v>0</v>
      </c>
      <c r="R165" s="212">
        <f t="shared" si="4"/>
        <v>0</v>
      </c>
      <c r="S165" s="67"/>
      <c r="T165" s="213">
        <f t="shared" si="5"/>
        <v>0</v>
      </c>
      <c r="U165" s="213">
        <v>0</v>
      </c>
      <c r="V165" s="213">
        <f t="shared" si="6"/>
        <v>0</v>
      </c>
      <c r="W165" s="213">
        <v>0</v>
      </c>
      <c r="X165" s="214">
        <f t="shared" si="7"/>
        <v>0</v>
      </c>
      <c r="Y165" s="31"/>
      <c r="Z165" s="31"/>
      <c r="AA165" s="31"/>
      <c r="AB165" s="31"/>
      <c r="AC165" s="31"/>
      <c r="AD165" s="31"/>
      <c r="AE165" s="31"/>
      <c r="AR165" s="215" t="s">
        <v>178</v>
      </c>
      <c r="AT165" s="215" t="s">
        <v>136</v>
      </c>
      <c r="AU165" s="215" t="s">
        <v>87</v>
      </c>
      <c r="AY165" s="15" t="s">
        <v>132</v>
      </c>
      <c r="BE165" s="216">
        <f t="shared" si="8"/>
        <v>0</v>
      </c>
      <c r="BF165" s="216">
        <f t="shared" si="9"/>
        <v>0</v>
      </c>
      <c r="BG165" s="216">
        <f t="shared" si="10"/>
        <v>0</v>
      </c>
      <c r="BH165" s="216">
        <f t="shared" si="11"/>
        <v>0</v>
      </c>
      <c r="BI165" s="216">
        <f t="shared" si="12"/>
        <v>0</v>
      </c>
      <c r="BJ165" s="15" t="s">
        <v>85</v>
      </c>
      <c r="BK165" s="216">
        <f t="shared" si="13"/>
        <v>0</v>
      </c>
      <c r="BL165" s="15" t="s">
        <v>178</v>
      </c>
      <c r="BM165" s="215" t="s">
        <v>269</v>
      </c>
    </row>
    <row r="166" spans="1:65" s="2" customFormat="1" ht="16.5" customHeight="1">
      <c r="A166" s="31"/>
      <c r="B166" s="32"/>
      <c r="C166" s="217" t="s">
        <v>270</v>
      </c>
      <c r="D166" s="217" t="s">
        <v>190</v>
      </c>
      <c r="E166" s="218" t="s">
        <v>271</v>
      </c>
      <c r="F166" s="219" t="s">
        <v>268</v>
      </c>
      <c r="G166" s="220" t="s">
        <v>139</v>
      </c>
      <c r="H166" s="221">
        <v>3</v>
      </c>
      <c r="I166" s="222"/>
      <c r="J166" s="223"/>
      <c r="K166" s="224">
        <f t="shared" si="1"/>
        <v>0</v>
      </c>
      <c r="L166" s="225"/>
      <c r="M166" s="226"/>
      <c r="N166" s="227" t="s">
        <v>1</v>
      </c>
      <c r="O166" s="211" t="s">
        <v>40</v>
      </c>
      <c r="P166" s="212">
        <f t="shared" si="2"/>
        <v>0</v>
      </c>
      <c r="Q166" s="212">
        <f t="shared" si="3"/>
        <v>0</v>
      </c>
      <c r="R166" s="212">
        <f t="shared" si="4"/>
        <v>0</v>
      </c>
      <c r="S166" s="67"/>
      <c r="T166" s="213">
        <f t="shared" si="5"/>
        <v>0</v>
      </c>
      <c r="U166" s="213">
        <v>1.6000000000000001E-3</v>
      </c>
      <c r="V166" s="213">
        <f t="shared" si="6"/>
        <v>4.8000000000000004E-3</v>
      </c>
      <c r="W166" s="213">
        <v>0</v>
      </c>
      <c r="X166" s="214">
        <f t="shared" si="7"/>
        <v>0</v>
      </c>
      <c r="Y166" s="31"/>
      <c r="Z166" s="31"/>
      <c r="AA166" s="31"/>
      <c r="AB166" s="31"/>
      <c r="AC166" s="31"/>
      <c r="AD166" s="31"/>
      <c r="AE166" s="31"/>
      <c r="AR166" s="215" t="s">
        <v>193</v>
      </c>
      <c r="AT166" s="215" t="s">
        <v>190</v>
      </c>
      <c r="AU166" s="215" t="s">
        <v>87</v>
      </c>
      <c r="AY166" s="15" t="s">
        <v>132</v>
      </c>
      <c r="BE166" s="216">
        <f t="shared" si="8"/>
        <v>0</v>
      </c>
      <c r="BF166" s="216">
        <f t="shared" si="9"/>
        <v>0</v>
      </c>
      <c r="BG166" s="216">
        <f t="shared" si="10"/>
        <v>0</v>
      </c>
      <c r="BH166" s="216">
        <f t="shared" si="11"/>
        <v>0</v>
      </c>
      <c r="BI166" s="216">
        <f t="shared" si="12"/>
        <v>0</v>
      </c>
      <c r="BJ166" s="15" t="s">
        <v>85</v>
      </c>
      <c r="BK166" s="216">
        <f t="shared" si="13"/>
        <v>0</v>
      </c>
      <c r="BL166" s="15" t="s">
        <v>178</v>
      </c>
      <c r="BM166" s="215" t="s">
        <v>272</v>
      </c>
    </row>
    <row r="167" spans="1:65" s="2" customFormat="1" ht="21.75" customHeight="1">
      <c r="A167" s="31"/>
      <c r="B167" s="32"/>
      <c r="C167" s="202" t="s">
        <v>273</v>
      </c>
      <c r="D167" s="202" t="s">
        <v>136</v>
      </c>
      <c r="E167" s="203" t="s">
        <v>274</v>
      </c>
      <c r="F167" s="204" t="s">
        <v>275</v>
      </c>
      <c r="G167" s="205" t="s">
        <v>139</v>
      </c>
      <c r="H167" s="206">
        <v>3</v>
      </c>
      <c r="I167" s="207"/>
      <c r="J167" s="207"/>
      <c r="K167" s="208">
        <f t="shared" si="1"/>
        <v>0</v>
      </c>
      <c r="L167" s="209"/>
      <c r="M167" s="36"/>
      <c r="N167" s="210" t="s">
        <v>1</v>
      </c>
      <c r="O167" s="211" t="s">
        <v>40</v>
      </c>
      <c r="P167" s="212">
        <f t="shared" si="2"/>
        <v>0</v>
      </c>
      <c r="Q167" s="212">
        <f t="shared" si="3"/>
        <v>0</v>
      </c>
      <c r="R167" s="212">
        <f t="shared" si="4"/>
        <v>0</v>
      </c>
      <c r="S167" s="67"/>
      <c r="T167" s="213">
        <f t="shared" si="5"/>
        <v>0</v>
      </c>
      <c r="U167" s="213">
        <v>0</v>
      </c>
      <c r="V167" s="213">
        <f t="shared" si="6"/>
        <v>0</v>
      </c>
      <c r="W167" s="213">
        <v>0</v>
      </c>
      <c r="X167" s="214">
        <f t="shared" si="7"/>
        <v>0</v>
      </c>
      <c r="Y167" s="31"/>
      <c r="Z167" s="31"/>
      <c r="AA167" s="31"/>
      <c r="AB167" s="31"/>
      <c r="AC167" s="31"/>
      <c r="AD167" s="31"/>
      <c r="AE167" s="31"/>
      <c r="AR167" s="215" t="s">
        <v>178</v>
      </c>
      <c r="AT167" s="215" t="s">
        <v>136</v>
      </c>
      <c r="AU167" s="215" t="s">
        <v>87</v>
      </c>
      <c r="AY167" s="15" t="s">
        <v>132</v>
      </c>
      <c r="BE167" s="216">
        <f t="shared" si="8"/>
        <v>0</v>
      </c>
      <c r="BF167" s="216">
        <f t="shared" si="9"/>
        <v>0</v>
      </c>
      <c r="BG167" s="216">
        <f t="shared" si="10"/>
        <v>0</v>
      </c>
      <c r="BH167" s="216">
        <f t="shared" si="11"/>
        <v>0</v>
      </c>
      <c r="BI167" s="216">
        <f t="shared" si="12"/>
        <v>0</v>
      </c>
      <c r="BJ167" s="15" t="s">
        <v>85</v>
      </c>
      <c r="BK167" s="216">
        <f t="shared" si="13"/>
        <v>0</v>
      </c>
      <c r="BL167" s="15" t="s">
        <v>178</v>
      </c>
      <c r="BM167" s="215" t="s">
        <v>276</v>
      </c>
    </row>
    <row r="168" spans="1:65" s="2" customFormat="1" ht="21.75" customHeight="1">
      <c r="A168" s="31"/>
      <c r="B168" s="32"/>
      <c r="C168" s="217" t="s">
        <v>277</v>
      </c>
      <c r="D168" s="217" t="s">
        <v>190</v>
      </c>
      <c r="E168" s="218" t="s">
        <v>278</v>
      </c>
      <c r="F168" s="219" t="s">
        <v>279</v>
      </c>
      <c r="G168" s="220" t="s">
        <v>139</v>
      </c>
      <c r="H168" s="221">
        <v>3</v>
      </c>
      <c r="I168" s="222"/>
      <c r="J168" s="223"/>
      <c r="K168" s="224">
        <f t="shared" si="1"/>
        <v>0</v>
      </c>
      <c r="L168" s="225"/>
      <c r="M168" s="226"/>
      <c r="N168" s="227" t="s">
        <v>1</v>
      </c>
      <c r="O168" s="211" t="s">
        <v>40</v>
      </c>
      <c r="P168" s="212">
        <f t="shared" si="2"/>
        <v>0</v>
      </c>
      <c r="Q168" s="212">
        <f t="shared" si="3"/>
        <v>0</v>
      </c>
      <c r="R168" s="212">
        <f t="shared" si="4"/>
        <v>0</v>
      </c>
      <c r="S168" s="67"/>
      <c r="T168" s="213">
        <f t="shared" si="5"/>
        <v>0</v>
      </c>
      <c r="U168" s="213">
        <v>2.3E-3</v>
      </c>
      <c r="V168" s="213">
        <f t="shared" si="6"/>
        <v>6.8999999999999999E-3</v>
      </c>
      <c r="W168" s="213">
        <v>0</v>
      </c>
      <c r="X168" s="214">
        <f t="shared" si="7"/>
        <v>0</v>
      </c>
      <c r="Y168" s="31"/>
      <c r="Z168" s="31"/>
      <c r="AA168" s="31"/>
      <c r="AB168" s="31"/>
      <c r="AC168" s="31"/>
      <c r="AD168" s="31"/>
      <c r="AE168" s="31"/>
      <c r="AR168" s="215" t="s">
        <v>193</v>
      </c>
      <c r="AT168" s="215" t="s">
        <v>190</v>
      </c>
      <c r="AU168" s="215" t="s">
        <v>87</v>
      </c>
      <c r="AY168" s="15" t="s">
        <v>132</v>
      </c>
      <c r="BE168" s="216">
        <f t="shared" si="8"/>
        <v>0</v>
      </c>
      <c r="BF168" s="216">
        <f t="shared" si="9"/>
        <v>0</v>
      </c>
      <c r="BG168" s="216">
        <f t="shared" si="10"/>
        <v>0</v>
      </c>
      <c r="BH168" s="216">
        <f t="shared" si="11"/>
        <v>0</v>
      </c>
      <c r="BI168" s="216">
        <f t="shared" si="12"/>
        <v>0</v>
      </c>
      <c r="BJ168" s="15" t="s">
        <v>85</v>
      </c>
      <c r="BK168" s="216">
        <f t="shared" si="13"/>
        <v>0</v>
      </c>
      <c r="BL168" s="15" t="s">
        <v>178</v>
      </c>
      <c r="BM168" s="215" t="s">
        <v>280</v>
      </c>
    </row>
    <row r="169" spans="1:65" s="2" customFormat="1" ht="21.75" customHeight="1">
      <c r="A169" s="31"/>
      <c r="B169" s="32"/>
      <c r="C169" s="202" t="s">
        <v>281</v>
      </c>
      <c r="D169" s="202" t="s">
        <v>136</v>
      </c>
      <c r="E169" s="203" t="s">
        <v>282</v>
      </c>
      <c r="F169" s="204" t="s">
        <v>283</v>
      </c>
      <c r="G169" s="205" t="s">
        <v>139</v>
      </c>
      <c r="H169" s="206">
        <v>23</v>
      </c>
      <c r="I169" s="207"/>
      <c r="J169" s="207"/>
      <c r="K169" s="208">
        <f t="shared" si="1"/>
        <v>0</v>
      </c>
      <c r="L169" s="209"/>
      <c r="M169" s="36"/>
      <c r="N169" s="210" t="s">
        <v>1</v>
      </c>
      <c r="O169" s="211" t="s">
        <v>40</v>
      </c>
      <c r="P169" s="212">
        <f t="shared" si="2"/>
        <v>0</v>
      </c>
      <c r="Q169" s="212">
        <f t="shared" si="3"/>
        <v>0</v>
      </c>
      <c r="R169" s="212">
        <f t="shared" si="4"/>
        <v>0</v>
      </c>
      <c r="S169" s="67"/>
      <c r="T169" s="213">
        <f t="shared" si="5"/>
        <v>0</v>
      </c>
      <c r="U169" s="213">
        <v>0</v>
      </c>
      <c r="V169" s="213">
        <f t="shared" si="6"/>
        <v>0</v>
      </c>
      <c r="W169" s="213">
        <v>0</v>
      </c>
      <c r="X169" s="214">
        <f t="shared" si="7"/>
        <v>0</v>
      </c>
      <c r="Y169" s="31"/>
      <c r="Z169" s="31"/>
      <c r="AA169" s="31"/>
      <c r="AB169" s="31"/>
      <c r="AC169" s="31"/>
      <c r="AD169" s="31"/>
      <c r="AE169" s="31"/>
      <c r="AR169" s="215" t="s">
        <v>178</v>
      </c>
      <c r="AT169" s="215" t="s">
        <v>136</v>
      </c>
      <c r="AU169" s="215" t="s">
        <v>87</v>
      </c>
      <c r="AY169" s="15" t="s">
        <v>132</v>
      </c>
      <c r="BE169" s="216">
        <f t="shared" si="8"/>
        <v>0</v>
      </c>
      <c r="BF169" s="216">
        <f t="shared" si="9"/>
        <v>0</v>
      </c>
      <c r="BG169" s="216">
        <f t="shared" si="10"/>
        <v>0</v>
      </c>
      <c r="BH169" s="216">
        <f t="shared" si="11"/>
        <v>0</v>
      </c>
      <c r="BI169" s="216">
        <f t="shared" si="12"/>
        <v>0</v>
      </c>
      <c r="BJ169" s="15" t="s">
        <v>85</v>
      </c>
      <c r="BK169" s="216">
        <f t="shared" si="13"/>
        <v>0</v>
      </c>
      <c r="BL169" s="15" t="s">
        <v>178</v>
      </c>
      <c r="BM169" s="215" t="s">
        <v>284</v>
      </c>
    </row>
    <row r="170" spans="1:65" s="2" customFormat="1" ht="16.5" customHeight="1">
      <c r="A170" s="31"/>
      <c r="B170" s="32"/>
      <c r="C170" s="217" t="s">
        <v>193</v>
      </c>
      <c r="D170" s="217" t="s">
        <v>190</v>
      </c>
      <c r="E170" s="218" t="s">
        <v>285</v>
      </c>
      <c r="F170" s="219" t="s">
        <v>286</v>
      </c>
      <c r="G170" s="220" t="s">
        <v>183</v>
      </c>
      <c r="H170" s="221">
        <v>23</v>
      </c>
      <c r="I170" s="222"/>
      <c r="J170" s="223"/>
      <c r="K170" s="224">
        <f t="shared" si="1"/>
        <v>0</v>
      </c>
      <c r="L170" s="225"/>
      <c r="M170" s="226"/>
      <c r="N170" s="227" t="s">
        <v>1</v>
      </c>
      <c r="O170" s="211" t="s">
        <v>40</v>
      </c>
      <c r="P170" s="212">
        <f t="shared" si="2"/>
        <v>0</v>
      </c>
      <c r="Q170" s="212">
        <f t="shared" si="3"/>
        <v>0</v>
      </c>
      <c r="R170" s="212">
        <f t="shared" si="4"/>
        <v>0</v>
      </c>
      <c r="S170" s="67"/>
      <c r="T170" s="213">
        <f t="shared" si="5"/>
        <v>0</v>
      </c>
      <c r="U170" s="213">
        <v>0</v>
      </c>
      <c r="V170" s="213">
        <f t="shared" si="6"/>
        <v>0</v>
      </c>
      <c r="W170" s="213">
        <v>0</v>
      </c>
      <c r="X170" s="214">
        <f t="shared" si="7"/>
        <v>0</v>
      </c>
      <c r="Y170" s="31"/>
      <c r="Z170" s="31"/>
      <c r="AA170" s="31"/>
      <c r="AB170" s="31"/>
      <c r="AC170" s="31"/>
      <c r="AD170" s="31"/>
      <c r="AE170" s="31"/>
      <c r="AR170" s="215" t="s">
        <v>193</v>
      </c>
      <c r="AT170" s="215" t="s">
        <v>190</v>
      </c>
      <c r="AU170" s="215" t="s">
        <v>87</v>
      </c>
      <c r="AY170" s="15" t="s">
        <v>132</v>
      </c>
      <c r="BE170" s="216">
        <f t="shared" si="8"/>
        <v>0</v>
      </c>
      <c r="BF170" s="216">
        <f t="shared" si="9"/>
        <v>0</v>
      </c>
      <c r="BG170" s="216">
        <f t="shared" si="10"/>
        <v>0</v>
      </c>
      <c r="BH170" s="216">
        <f t="shared" si="11"/>
        <v>0</v>
      </c>
      <c r="BI170" s="216">
        <f t="shared" si="12"/>
        <v>0</v>
      </c>
      <c r="BJ170" s="15" t="s">
        <v>85</v>
      </c>
      <c r="BK170" s="216">
        <f t="shared" si="13"/>
        <v>0</v>
      </c>
      <c r="BL170" s="15" t="s">
        <v>178</v>
      </c>
      <c r="BM170" s="215" t="s">
        <v>287</v>
      </c>
    </row>
    <row r="171" spans="1:65" s="2" customFormat="1" ht="21.75" customHeight="1">
      <c r="A171" s="31"/>
      <c r="B171" s="32"/>
      <c r="C171" s="202" t="s">
        <v>288</v>
      </c>
      <c r="D171" s="202" t="s">
        <v>136</v>
      </c>
      <c r="E171" s="203" t="s">
        <v>289</v>
      </c>
      <c r="F171" s="204" t="s">
        <v>290</v>
      </c>
      <c r="G171" s="205" t="s">
        <v>149</v>
      </c>
      <c r="H171" s="206">
        <v>75</v>
      </c>
      <c r="I171" s="207"/>
      <c r="J171" s="207"/>
      <c r="K171" s="208">
        <f t="shared" si="1"/>
        <v>0</v>
      </c>
      <c r="L171" s="209"/>
      <c r="M171" s="36"/>
      <c r="N171" s="210" t="s">
        <v>1</v>
      </c>
      <c r="O171" s="211" t="s">
        <v>40</v>
      </c>
      <c r="P171" s="212">
        <f t="shared" si="2"/>
        <v>0</v>
      </c>
      <c r="Q171" s="212">
        <f t="shared" si="3"/>
        <v>0</v>
      </c>
      <c r="R171" s="212">
        <f t="shared" si="4"/>
        <v>0</v>
      </c>
      <c r="S171" s="67"/>
      <c r="T171" s="213">
        <f t="shared" si="5"/>
        <v>0</v>
      </c>
      <c r="U171" s="213">
        <v>0</v>
      </c>
      <c r="V171" s="213">
        <f t="shared" si="6"/>
        <v>0</v>
      </c>
      <c r="W171" s="213">
        <v>0</v>
      </c>
      <c r="X171" s="214">
        <f t="shared" si="7"/>
        <v>0</v>
      </c>
      <c r="Y171" s="31"/>
      <c r="Z171" s="31"/>
      <c r="AA171" s="31"/>
      <c r="AB171" s="31"/>
      <c r="AC171" s="31"/>
      <c r="AD171" s="31"/>
      <c r="AE171" s="31"/>
      <c r="AR171" s="215" t="s">
        <v>178</v>
      </c>
      <c r="AT171" s="215" t="s">
        <v>136</v>
      </c>
      <c r="AU171" s="215" t="s">
        <v>87</v>
      </c>
      <c r="AY171" s="15" t="s">
        <v>132</v>
      </c>
      <c r="BE171" s="216">
        <f t="shared" si="8"/>
        <v>0</v>
      </c>
      <c r="BF171" s="216">
        <f t="shared" si="9"/>
        <v>0</v>
      </c>
      <c r="BG171" s="216">
        <f t="shared" si="10"/>
        <v>0</v>
      </c>
      <c r="BH171" s="216">
        <f t="shared" si="11"/>
        <v>0</v>
      </c>
      <c r="BI171" s="216">
        <f t="shared" si="12"/>
        <v>0</v>
      </c>
      <c r="BJ171" s="15" t="s">
        <v>85</v>
      </c>
      <c r="BK171" s="216">
        <f t="shared" si="13"/>
        <v>0</v>
      </c>
      <c r="BL171" s="15" t="s">
        <v>178</v>
      </c>
      <c r="BM171" s="215" t="s">
        <v>291</v>
      </c>
    </row>
    <row r="172" spans="1:65" s="2" customFormat="1" ht="16.5" customHeight="1">
      <c r="A172" s="31"/>
      <c r="B172" s="32"/>
      <c r="C172" s="217" t="s">
        <v>292</v>
      </c>
      <c r="D172" s="217" t="s">
        <v>190</v>
      </c>
      <c r="E172" s="218" t="s">
        <v>293</v>
      </c>
      <c r="F172" s="219" t="s">
        <v>294</v>
      </c>
      <c r="G172" s="220" t="s">
        <v>149</v>
      </c>
      <c r="H172" s="221">
        <v>75</v>
      </c>
      <c r="I172" s="222"/>
      <c r="J172" s="223"/>
      <c r="K172" s="224">
        <f t="shared" si="1"/>
        <v>0</v>
      </c>
      <c r="L172" s="225"/>
      <c r="M172" s="226"/>
      <c r="N172" s="227" t="s">
        <v>1</v>
      </c>
      <c r="O172" s="211" t="s">
        <v>40</v>
      </c>
      <c r="P172" s="212">
        <f t="shared" si="2"/>
        <v>0</v>
      </c>
      <c r="Q172" s="212">
        <f t="shared" si="3"/>
        <v>0</v>
      </c>
      <c r="R172" s="212">
        <f t="shared" si="4"/>
        <v>0</v>
      </c>
      <c r="S172" s="67"/>
      <c r="T172" s="213">
        <f t="shared" si="5"/>
        <v>0</v>
      </c>
      <c r="U172" s="213">
        <v>5.0000000000000002E-5</v>
      </c>
      <c r="V172" s="213">
        <f t="shared" si="6"/>
        <v>3.7500000000000003E-3</v>
      </c>
      <c r="W172" s="213">
        <v>0</v>
      </c>
      <c r="X172" s="214">
        <f t="shared" si="7"/>
        <v>0</v>
      </c>
      <c r="Y172" s="31"/>
      <c r="Z172" s="31"/>
      <c r="AA172" s="31"/>
      <c r="AB172" s="31"/>
      <c r="AC172" s="31"/>
      <c r="AD172" s="31"/>
      <c r="AE172" s="31"/>
      <c r="AR172" s="215" t="s">
        <v>193</v>
      </c>
      <c r="AT172" s="215" t="s">
        <v>190</v>
      </c>
      <c r="AU172" s="215" t="s">
        <v>87</v>
      </c>
      <c r="AY172" s="15" t="s">
        <v>132</v>
      </c>
      <c r="BE172" s="216">
        <f t="shared" si="8"/>
        <v>0</v>
      </c>
      <c r="BF172" s="216">
        <f t="shared" si="9"/>
        <v>0</v>
      </c>
      <c r="BG172" s="216">
        <f t="shared" si="10"/>
        <v>0</v>
      </c>
      <c r="BH172" s="216">
        <f t="shared" si="11"/>
        <v>0</v>
      </c>
      <c r="BI172" s="216">
        <f t="shared" si="12"/>
        <v>0</v>
      </c>
      <c r="BJ172" s="15" t="s">
        <v>85</v>
      </c>
      <c r="BK172" s="216">
        <f t="shared" si="13"/>
        <v>0</v>
      </c>
      <c r="BL172" s="15" t="s">
        <v>178</v>
      </c>
      <c r="BM172" s="215" t="s">
        <v>295</v>
      </c>
    </row>
    <row r="173" spans="1:65" s="2" customFormat="1" ht="21.75" customHeight="1">
      <c r="A173" s="31"/>
      <c r="B173" s="32"/>
      <c r="C173" s="202" t="s">
        <v>296</v>
      </c>
      <c r="D173" s="202" t="s">
        <v>136</v>
      </c>
      <c r="E173" s="203" t="s">
        <v>297</v>
      </c>
      <c r="F173" s="204" t="s">
        <v>298</v>
      </c>
      <c r="G173" s="205" t="s">
        <v>139</v>
      </c>
      <c r="H173" s="206">
        <v>1</v>
      </c>
      <c r="I173" s="207"/>
      <c r="J173" s="207"/>
      <c r="K173" s="208">
        <f t="shared" si="1"/>
        <v>0</v>
      </c>
      <c r="L173" s="209"/>
      <c r="M173" s="36"/>
      <c r="N173" s="210" t="s">
        <v>1</v>
      </c>
      <c r="O173" s="211" t="s">
        <v>40</v>
      </c>
      <c r="P173" s="212">
        <f t="shared" si="2"/>
        <v>0</v>
      </c>
      <c r="Q173" s="212">
        <f t="shared" si="3"/>
        <v>0</v>
      </c>
      <c r="R173" s="212">
        <f t="shared" si="4"/>
        <v>0</v>
      </c>
      <c r="S173" s="67"/>
      <c r="T173" s="213">
        <f t="shared" si="5"/>
        <v>0</v>
      </c>
      <c r="U173" s="213">
        <v>0</v>
      </c>
      <c r="V173" s="213">
        <f t="shared" si="6"/>
        <v>0</v>
      </c>
      <c r="W173" s="213">
        <v>0</v>
      </c>
      <c r="X173" s="214">
        <f t="shared" si="7"/>
        <v>0</v>
      </c>
      <c r="Y173" s="31"/>
      <c r="Z173" s="31"/>
      <c r="AA173" s="31"/>
      <c r="AB173" s="31"/>
      <c r="AC173" s="31"/>
      <c r="AD173" s="31"/>
      <c r="AE173" s="31"/>
      <c r="AR173" s="215" t="s">
        <v>178</v>
      </c>
      <c r="AT173" s="215" t="s">
        <v>136</v>
      </c>
      <c r="AU173" s="215" t="s">
        <v>87</v>
      </c>
      <c r="AY173" s="15" t="s">
        <v>132</v>
      </c>
      <c r="BE173" s="216">
        <f t="shared" si="8"/>
        <v>0</v>
      </c>
      <c r="BF173" s="216">
        <f t="shared" si="9"/>
        <v>0</v>
      </c>
      <c r="BG173" s="216">
        <f t="shared" si="10"/>
        <v>0</v>
      </c>
      <c r="BH173" s="216">
        <f t="shared" si="11"/>
        <v>0</v>
      </c>
      <c r="BI173" s="216">
        <f t="shared" si="12"/>
        <v>0</v>
      </c>
      <c r="BJ173" s="15" t="s">
        <v>85</v>
      </c>
      <c r="BK173" s="216">
        <f t="shared" si="13"/>
        <v>0</v>
      </c>
      <c r="BL173" s="15" t="s">
        <v>178</v>
      </c>
      <c r="BM173" s="215" t="s">
        <v>299</v>
      </c>
    </row>
    <row r="174" spans="1:65" s="2" customFormat="1" ht="16.5" customHeight="1">
      <c r="A174" s="31"/>
      <c r="B174" s="32"/>
      <c r="C174" s="202" t="s">
        <v>300</v>
      </c>
      <c r="D174" s="202" t="s">
        <v>136</v>
      </c>
      <c r="E174" s="203" t="s">
        <v>301</v>
      </c>
      <c r="F174" s="204" t="s">
        <v>302</v>
      </c>
      <c r="G174" s="205" t="s">
        <v>139</v>
      </c>
      <c r="H174" s="206">
        <v>1</v>
      </c>
      <c r="I174" s="207"/>
      <c r="J174" s="207"/>
      <c r="K174" s="208">
        <f t="shared" si="1"/>
        <v>0</v>
      </c>
      <c r="L174" s="209"/>
      <c r="M174" s="36"/>
      <c r="N174" s="210" t="s">
        <v>1</v>
      </c>
      <c r="O174" s="211" t="s">
        <v>40</v>
      </c>
      <c r="P174" s="212">
        <f t="shared" si="2"/>
        <v>0</v>
      </c>
      <c r="Q174" s="212">
        <f t="shared" si="3"/>
        <v>0</v>
      </c>
      <c r="R174" s="212">
        <f t="shared" si="4"/>
        <v>0</v>
      </c>
      <c r="S174" s="67"/>
      <c r="T174" s="213">
        <f t="shared" si="5"/>
        <v>0</v>
      </c>
      <c r="U174" s="213">
        <v>0</v>
      </c>
      <c r="V174" s="213">
        <f t="shared" si="6"/>
        <v>0</v>
      </c>
      <c r="W174" s="213">
        <v>0</v>
      </c>
      <c r="X174" s="214">
        <f t="shared" si="7"/>
        <v>0</v>
      </c>
      <c r="Y174" s="31"/>
      <c r="Z174" s="31"/>
      <c r="AA174" s="31"/>
      <c r="AB174" s="31"/>
      <c r="AC174" s="31"/>
      <c r="AD174" s="31"/>
      <c r="AE174" s="31"/>
      <c r="AR174" s="215" t="s">
        <v>178</v>
      </c>
      <c r="AT174" s="215" t="s">
        <v>136</v>
      </c>
      <c r="AU174" s="215" t="s">
        <v>87</v>
      </c>
      <c r="AY174" s="15" t="s">
        <v>132</v>
      </c>
      <c r="BE174" s="216">
        <f t="shared" si="8"/>
        <v>0</v>
      </c>
      <c r="BF174" s="216">
        <f t="shared" si="9"/>
        <v>0</v>
      </c>
      <c r="BG174" s="216">
        <f t="shared" si="10"/>
        <v>0</v>
      </c>
      <c r="BH174" s="216">
        <f t="shared" si="11"/>
        <v>0</v>
      </c>
      <c r="BI174" s="216">
        <f t="shared" si="12"/>
        <v>0</v>
      </c>
      <c r="BJ174" s="15" t="s">
        <v>85</v>
      </c>
      <c r="BK174" s="216">
        <f t="shared" si="13"/>
        <v>0</v>
      </c>
      <c r="BL174" s="15" t="s">
        <v>178</v>
      </c>
      <c r="BM174" s="215" t="s">
        <v>303</v>
      </c>
    </row>
    <row r="175" spans="1:65" s="12" customFormat="1" ht="25.9" customHeight="1">
      <c r="B175" s="185"/>
      <c r="C175" s="186"/>
      <c r="D175" s="187" t="s">
        <v>76</v>
      </c>
      <c r="E175" s="188" t="s">
        <v>190</v>
      </c>
      <c r="F175" s="188" t="s">
        <v>304</v>
      </c>
      <c r="G175" s="186"/>
      <c r="H175" s="186"/>
      <c r="I175" s="189"/>
      <c r="J175" s="189"/>
      <c r="K175" s="190">
        <f>BK175</f>
        <v>0</v>
      </c>
      <c r="L175" s="186"/>
      <c r="M175" s="191"/>
      <c r="N175" s="192"/>
      <c r="O175" s="193"/>
      <c r="P175" s="193"/>
      <c r="Q175" s="194">
        <f>Q176+Q186</f>
        <v>0</v>
      </c>
      <c r="R175" s="194">
        <f>R176+R186</f>
        <v>0</v>
      </c>
      <c r="S175" s="193"/>
      <c r="T175" s="195">
        <f>T176+T186</f>
        <v>0</v>
      </c>
      <c r="U175" s="193"/>
      <c r="V175" s="195">
        <f>V176+V186</f>
        <v>5.7029999999999997E-2</v>
      </c>
      <c r="W175" s="193"/>
      <c r="X175" s="196">
        <f>X176+X186</f>
        <v>0</v>
      </c>
      <c r="AR175" s="197" t="s">
        <v>247</v>
      </c>
      <c r="AT175" s="198" t="s">
        <v>76</v>
      </c>
      <c r="AU175" s="198" t="s">
        <v>77</v>
      </c>
      <c r="AY175" s="197" t="s">
        <v>132</v>
      </c>
      <c r="BK175" s="199">
        <f>BK176+BK186</f>
        <v>0</v>
      </c>
    </row>
    <row r="176" spans="1:65" s="12" customFormat="1" ht="22.9" customHeight="1">
      <c r="B176" s="185"/>
      <c r="C176" s="186"/>
      <c r="D176" s="187" t="s">
        <v>76</v>
      </c>
      <c r="E176" s="200" t="s">
        <v>305</v>
      </c>
      <c r="F176" s="200" t="s">
        <v>306</v>
      </c>
      <c r="G176" s="186"/>
      <c r="H176" s="186"/>
      <c r="I176" s="189"/>
      <c r="J176" s="189"/>
      <c r="K176" s="201">
        <f>BK176</f>
        <v>0</v>
      </c>
      <c r="L176" s="186"/>
      <c r="M176" s="191"/>
      <c r="N176" s="192"/>
      <c r="O176" s="193"/>
      <c r="P176" s="193"/>
      <c r="Q176" s="194">
        <f>SUM(Q177:Q185)</f>
        <v>0</v>
      </c>
      <c r="R176" s="194">
        <f>SUM(R177:R185)</f>
        <v>0</v>
      </c>
      <c r="S176" s="193"/>
      <c r="T176" s="195">
        <f>SUM(T177:T185)</f>
        <v>0</v>
      </c>
      <c r="U176" s="193"/>
      <c r="V176" s="195">
        <f>SUM(V177:V185)</f>
        <v>5.459E-2</v>
      </c>
      <c r="W176" s="193"/>
      <c r="X176" s="196">
        <f>SUM(X177:X185)</f>
        <v>0</v>
      </c>
      <c r="AR176" s="197" t="s">
        <v>247</v>
      </c>
      <c r="AT176" s="198" t="s">
        <v>76</v>
      </c>
      <c r="AU176" s="198" t="s">
        <v>85</v>
      </c>
      <c r="AY176" s="197" t="s">
        <v>132</v>
      </c>
      <c r="BK176" s="199">
        <f>SUM(BK177:BK185)</f>
        <v>0</v>
      </c>
    </row>
    <row r="177" spans="1:65" s="2" customFormat="1" ht="21.75" customHeight="1">
      <c r="A177" s="31"/>
      <c r="B177" s="32"/>
      <c r="C177" s="202" t="s">
        <v>307</v>
      </c>
      <c r="D177" s="202" t="s">
        <v>136</v>
      </c>
      <c r="E177" s="203" t="s">
        <v>308</v>
      </c>
      <c r="F177" s="204" t="s">
        <v>309</v>
      </c>
      <c r="G177" s="205" t="s">
        <v>149</v>
      </c>
      <c r="H177" s="206">
        <v>80</v>
      </c>
      <c r="I177" s="207"/>
      <c r="J177" s="207"/>
      <c r="K177" s="208">
        <f>ROUND(P177*H177,2)</f>
        <v>0</v>
      </c>
      <c r="L177" s="209"/>
      <c r="M177" s="36"/>
      <c r="N177" s="210" t="s">
        <v>1</v>
      </c>
      <c r="O177" s="211" t="s">
        <v>40</v>
      </c>
      <c r="P177" s="212">
        <f>I177+J177</f>
        <v>0</v>
      </c>
      <c r="Q177" s="212">
        <f>ROUND(I177*H177,2)</f>
        <v>0</v>
      </c>
      <c r="R177" s="212">
        <f>ROUND(J177*H177,2)</f>
        <v>0</v>
      </c>
      <c r="S177" s="67"/>
      <c r="T177" s="213">
        <f>S177*H177</f>
        <v>0</v>
      </c>
      <c r="U177" s="213">
        <v>0</v>
      </c>
      <c r="V177" s="213">
        <f>U177*H177</f>
        <v>0</v>
      </c>
      <c r="W177" s="213">
        <v>0</v>
      </c>
      <c r="X177" s="214">
        <f>W177*H177</f>
        <v>0</v>
      </c>
      <c r="Y177" s="31"/>
      <c r="Z177" s="31"/>
      <c r="AA177" s="31"/>
      <c r="AB177" s="31"/>
      <c r="AC177" s="31"/>
      <c r="AD177" s="31"/>
      <c r="AE177" s="31"/>
      <c r="AR177" s="215" t="s">
        <v>310</v>
      </c>
      <c r="AT177" s="215" t="s">
        <v>136</v>
      </c>
      <c r="AU177" s="215" t="s">
        <v>87</v>
      </c>
      <c r="AY177" s="15" t="s">
        <v>132</v>
      </c>
      <c r="BE177" s="216">
        <f>IF(O177="základní",K177,0)</f>
        <v>0</v>
      </c>
      <c r="BF177" s="216">
        <f>IF(O177="snížená",K177,0)</f>
        <v>0</v>
      </c>
      <c r="BG177" s="216">
        <f>IF(O177="zákl. přenesená",K177,0)</f>
        <v>0</v>
      </c>
      <c r="BH177" s="216">
        <f>IF(O177="sníž. přenesená",K177,0)</f>
        <v>0</v>
      </c>
      <c r="BI177" s="216">
        <f>IF(O177="nulová",K177,0)</f>
        <v>0</v>
      </c>
      <c r="BJ177" s="15" t="s">
        <v>85</v>
      </c>
      <c r="BK177" s="216">
        <f>ROUND(P177*H177,2)</f>
        <v>0</v>
      </c>
      <c r="BL177" s="15" t="s">
        <v>310</v>
      </c>
      <c r="BM177" s="215" t="s">
        <v>311</v>
      </c>
    </row>
    <row r="178" spans="1:65" s="2" customFormat="1" ht="16.5" customHeight="1">
      <c r="A178" s="31"/>
      <c r="B178" s="32"/>
      <c r="C178" s="217" t="s">
        <v>312</v>
      </c>
      <c r="D178" s="217" t="s">
        <v>190</v>
      </c>
      <c r="E178" s="218" t="s">
        <v>313</v>
      </c>
      <c r="F178" s="219" t="s">
        <v>314</v>
      </c>
      <c r="G178" s="220" t="s">
        <v>149</v>
      </c>
      <c r="H178" s="221">
        <v>80</v>
      </c>
      <c r="I178" s="222"/>
      <c r="J178" s="223"/>
      <c r="K178" s="224">
        <f>ROUND(P178*H178,2)</f>
        <v>0</v>
      </c>
      <c r="L178" s="225"/>
      <c r="M178" s="226"/>
      <c r="N178" s="227" t="s">
        <v>1</v>
      </c>
      <c r="O178" s="211" t="s">
        <v>40</v>
      </c>
      <c r="P178" s="212">
        <f>I178+J178</f>
        <v>0</v>
      </c>
      <c r="Q178" s="212">
        <f>ROUND(I178*H178,2)</f>
        <v>0</v>
      </c>
      <c r="R178" s="212">
        <f>ROUND(J178*H178,2)</f>
        <v>0</v>
      </c>
      <c r="S178" s="67"/>
      <c r="T178" s="213">
        <f>S178*H178</f>
        <v>0</v>
      </c>
      <c r="U178" s="213">
        <v>0</v>
      </c>
      <c r="V178" s="213">
        <f>U178*H178</f>
        <v>0</v>
      </c>
      <c r="W178" s="213">
        <v>0</v>
      </c>
      <c r="X178" s="214">
        <f>W178*H178</f>
        <v>0</v>
      </c>
      <c r="Y178" s="31"/>
      <c r="Z178" s="31"/>
      <c r="AA178" s="31"/>
      <c r="AB178" s="31"/>
      <c r="AC178" s="31"/>
      <c r="AD178" s="31"/>
      <c r="AE178" s="31"/>
      <c r="AR178" s="215" t="s">
        <v>315</v>
      </c>
      <c r="AT178" s="215" t="s">
        <v>190</v>
      </c>
      <c r="AU178" s="215" t="s">
        <v>87</v>
      </c>
      <c r="AY178" s="15" t="s">
        <v>132</v>
      </c>
      <c r="BE178" s="216">
        <f>IF(O178="základní",K178,0)</f>
        <v>0</v>
      </c>
      <c r="BF178" s="216">
        <f>IF(O178="snížená",K178,0)</f>
        <v>0</v>
      </c>
      <c r="BG178" s="216">
        <f>IF(O178="zákl. přenesená",K178,0)</f>
        <v>0</v>
      </c>
      <c r="BH178" s="216">
        <f>IF(O178="sníž. přenesená",K178,0)</f>
        <v>0</v>
      </c>
      <c r="BI178" s="216">
        <f>IF(O178="nulová",K178,0)</f>
        <v>0</v>
      </c>
      <c r="BJ178" s="15" t="s">
        <v>85</v>
      </c>
      <c r="BK178" s="216">
        <f>ROUND(P178*H178,2)</f>
        <v>0</v>
      </c>
      <c r="BL178" s="15" t="s">
        <v>310</v>
      </c>
      <c r="BM178" s="215" t="s">
        <v>316</v>
      </c>
    </row>
    <row r="179" spans="1:65" s="2" customFormat="1" ht="21.75" customHeight="1">
      <c r="A179" s="31"/>
      <c r="B179" s="32"/>
      <c r="C179" s="202" t="s">
        <v>9</v>
      </c>
      <c r="D179" s="202" t="s">
        <v>136</v>
      </c>
      <c r="E179" s="203" t="s">
        <v>317</v>
      </c>
      <c r="F179" s="204" t="s">
        <v>318</v>
      </c>
      <c r="G179" s="205" t="s">
        <v>149</v>
      </c>
      <c r="H179" s="206">
        <v>230</v>
      </c>
      <c r="I179" s="207"/>
      <c r="J179" s="207"/>
      <c r="K179" s="208">
        <f>ROUND(P179*H179,2)</f>
        <v>0</v>
      </c>
      <c r="L179" s="209"/>
      <c r="M179" s="36"/>
      <c r="N179" s="210" t="s">
        <v>1</v>
      </c>
      <c r="O179" s="211" t="s">
        <v>40</v>
      </c>
      <c r="P179" s="212">
        <f>I179+J179</f>
        <v>0</v>
      </c>
      <c r="Q179" s="212">
        <f>ROUND(I179*H179,2)</f>
        <v>0</v>
      </c>
      <c r="R179" s="212">
        <f>ROUND(J179*H179,2)</f>
        <v>0</v>
      </c>
      <c r="S179" s="67"/>
      <c r="T179" s="213">
        <f>S179*H179</f>
        <v>0</v>
      </c>
      <c r="U179" s="213">
        <v>0</v>
      </c>
      <c r="V179" s="213">
        <f>U179*H179</f>
        <v>0</v>
      </c>
      <c r="W179" s="213">
        <v>0</v>
      </c>
      <c r="X179" s="214">
        <f>W179*H179</f>
        <v>0</v>
      </c>
      <c r="Y179" s="31"/>
      <c r="Z179" s="31"/>
      <c r="AA179" s="31"/>
      <c r="AB179" s="31"/>
      <c r="AC179" s="31"/>
      <c r="AD179" s="31"/>
      <c r="AE179" s="31"/>
      <c r="AR179" s="215" t="s">
        <v>310</v>
      </c>
      <c r="AT179" s="215" t="s">
        <v>136</v>
      </c>
      <c r="AU179" s="215" t="s">
        <v>87</v>
      </c>
      <c r="AY179" s="15" t="s">
        <v>132</v>
      </c>
      <c r="BE179" s="216">
        <f>IF(O179="základní",K179,0)</f>
        <v>0</v>
      </c>
      <c r="BF179" s="216">
        <f>IF(O179="snížená",K179,0)</f>
        <v>0</v>
      </c>
      <c r="BG179" s="216">
        <f>IF(O179="zákl. přenesená",K179,0)</f>
        <v>0</v>
      </c>
      <c r="BH179" s="216">
        <f>IF(O179="sníž. přenesená",K179,0)</f>
        <v>0</v>
      </c>
      <c r="BI179" s="216">
        <f>IF(O179="nulová",K179,0)</f>
        <v>0</v>
      </c>
      <c r="BJ179" s="15" t="s">
        <v>85</v>
      </c>
      <c r="BK179" s="216">
        <f>ROUND(P179*H179,2)</f>
        <v>0</v>
      </c>
      <c r="BL179" s="15" t="s">
        <v>310</v>
      </c>
      <c r="BM179" s="215" t="s">
        <v>319</v>
      </c>
    </row>
    <row r="180" spans="1:65" s="2" customFormat="1" ht="16.5" customHeight="1">
      <c r="A180" s="31"/>
      <c r="B180" s="32"/>
      <c r="C180" s="217" t="s">
        <v>178</v>
      </c>
      <c r="D180" s="217" t="s">
        <v>190</v>
      </c>
      <c r="E180" s="218" t="s">
        <v>320</v>
      </c>
      <c r="F180" s="219" t="s">
        <v>321</v>
      </c>
      <c r="G180" s="220" t="s">
        <v>322</v>
      </c>
      <c r="H180" s="221">
        <v>0.26500000000000001</v>
      </c>
      <c r="I180" s="222"/>
      <c r="J180" s="223"/>
      <c r="K180" s="224">
        <f>ROUND(P180*H180,2)</f>
        <v>0</v>
      </c>
      <c r="L180" s="225"/>
      <c r="M180" s="226"/>
      <c r="N180" s="227" t="s">
        <v>1</v>
      </c>
      <c r="O180" s="211" t="s">
        <v>40</v>
      </c>
      <c r="P180" s="212">
        <f>I180+J180</f>
        <v>0</v>
      </c>
      <c r="Q180" s="212">
        <f>ROUND(I180*H180,2)</f>
        <v>0</v>
      </c>
      <c r="R180" s="212">
        <f>ROUND(J180*H180,2)</f>
        <v>0</v>
      </c>
      <c r="S180" s="67"/>
      <c r="T180" s="213">
        <f>S180*H180</f>
        <v>0</v>
      </c>
      <c r="U180" s="213">
        <v>0.12</v>
      </c>
      <c r="V180" s="213">
        <f>U180*H180</f>
        <v>3.1800000000000002E-2</v>
      </c>
      <c r="W180" s="213">
        <v>0</v>
      </c>
      <c r="X180" s="214">
        <f>W180*H180</f>
        <v>0</v>
      </c>
      <c r="Y180" s="31"/>
      <c r="Z180" s="31"/>
      <c r="AA180" s="31"/>
      <c r="AB180" s="31"/>
      <c r="AC180" s="31"/>
      <c r="AD180" s="31"/>
      <c r="AE180" s="31"/>
      <c r="AR180" s="215" t="s">
        <v>323</v>
      </c>
      <c r="AT180" s="215" t="s">
        <v>190</v>
      </c>
      <c r="AU180" s="215" t="s">
        <v>87</v>
      </c>
      <c r="AY180" s="15" t="s">
        <v>132</v>
      </c>
      <c r="BE180" s="216">
        <f>IF(O180="základní",K180,0)</f>
        <v>0</v>
      </c>
      <c r="BF180" s="216">
        <f>IF(O180="snížená",K180,0)</f>
        <v>0</v>
      </c>
      <c r="BG180" s="216">
        <f>IF(O180="zákl. přenesená",K180,0)</f>
        <v>0</v>
      </c>
      <c r="BH180" s="216">
        <f>IF(O180="sníž. přenesená",K180,0)</f>
        <v>0</v>
      </c>
      <c r="BI180" s="216">
        <f>IF(O180="nulová",K180,0)</f>
        <v>0</v>
      </c>
      <c r="BJ180" s="15" t="s">
        <v>85</v>
      </c>
      <c r="BK180" s="216">
        <f>ROUND(P180*H180,2)</f>
        <v>0</v>
      </c>
      <c r="BL180" s="15" t="s">
        <v>323</v>
      </c>
      <c r="BM180" s="215" t="s">
        <v>324</v>
      </c>
    </row>
    <row r="181" spans="1:65" s="13" customFormat="1" ht="11.25">
      <c r="B181" s="228"/>
      <c r="C181" s="229"/>
      <c r="D181" s="230" t="s">
        <v>325</v>
      </c>
      <c r="E181" s="229"/>
      <c r="F181" s="231" t="s">
        <v>326</v>
      </c>
      <c r="G181" s="229"/>
      <c r="H181" s="232">
        <v>0.26500000000000001</v>
      </c>
      <c r="I181" s="233"/>
      <c r="J181" s="233"/>
      <c r="K181" s="229"/>
      <c r="L181" s="229"/>
      <c r="M181" s="234"/>
      <c r="N181" s="235"/>
      <c r="O181" s="236"/>
      <c r="P181" s="236"/>
      <c r="Q181" s="236"/>
      <c r="R181" s="236"/>
      <c r="S181" s="236"/>
      <c r="T181" s="236"/>
      <c r="U181" s="236"/>
      <c r="V181" s="236"/>
      <c r="W181" s="236"/>
      <c r="X181" s="237"/>
      <c r="AT181" s="238" t="s">
        <v>325</v>
      </c>
      <c r="AU181" s="238" t="s">
        <v>87</v>
      </c>
      <c r="AV181" s="13" t="s">
        <v>87</v>
      </c>
      <c r="AW181" s="13" t="s">
        <v>4</v>
      </c>
      <c r="AX181" s="13" t="s">
        <v>85</v>
      </c>
      <c r="AY181" s="238" t="s">
        <v>132</v>
      </c>
    </row>
    <row r="182" spans="1:65" s="2" customFormat="1" ht="21.75" customHeight="1">
      <c r="A182" s="31"/>
      <c r="B182" s="32"/>
      <c r="C182" s="202" t="s">
        <v>327</v>
      </c>
      <c r="D182" s="202" t="s">
        <v>136</v>
      </c>
      <c r="E182" s="203" t="s">
        <v>328</v>
      </c>
      <c r="F182" s="204" t="s">
        <v>329</v>
      </c>
      <c r="G182" s="205" t="s">
        <v>149</v>
      </c>
      <c r="H182" s="206">
        <v>66</v>
      </c>
      <c r="I182" s="207"/>
      <c r="J182" s="207"/>
      <c r="K182" s="208">
        <f>ROUND(P182*H182,2)</f>
        <v>0</v>
      </c>
      <c r="L182" s="209"/>
      <c r="M182" s="36"/>
      <c r="N182" s="210" t="s">
        <v>1</v>
      </c>
      <c r="O182" s="211" t="s">
        <v>40</v>
      </c>
      <c r="P182" s="212">
        <f>I182+J182</f>
        <v>0</v>
      </c>
      <c r="Q182" s="212">
        <f>ROUND(I182*H182,2)</f>
        <v>0</v>
      </c>
      <c r="R182" s="212">
        <f>ROUND(J182*H182,2)</f>
        <v>0</v>
      </c>
      <c r="S182" s="67"/>
      <c r="T182" s="213">
        <f>S182*H182</f>
        <v>0</v>
      </c>
      <c r="U182" s="213">
        <v>0</v>
      </c>
      <c r="V182" s="213">
        <f>U182*H182</f>
        <v>0</v>
      </c>
      <c r="W182" s="213">
        <v>0</v>
      </c>
      <c r="X182" s="214">
        <f>W182*H182</f>
        <v>0</v>
      </c>
      <c r="Y182" s="31"/>
      <c r="Z182" s="31"/>
      <c r="AA182" s="31"/>
      <c r="AB182" s="31"/>
      <c r="AC182" s="31"/>
      <c r="AD182" s="31"/>
      <c r="AE182" s="31"/>
      <c r="AR182" s="215" t="s">
        <v>310</v>
      </c>
      <c r="AT182" s="215" t="s">
        <v>136</v>
      </c>
      <c r="AU182" s="215" t="s">
        <v>87</v>
      </c>
      <c r="AY182" s="15" t="s">
        <v>132</v>
      </c>
      <c r="BE182" s="216">
        <f>IF(O182="základní",K182,0)</f>
        <v>0</v>
      </c>
      <c r="BF182" s="216">
        <f>IF(O182="snížená",K182,0)</f>
        <v>0</v>
      </c>
      <c r="BG182" s="216">
        <f>IF(O182="zákl. přenesená",K182,0)</f>
        <v>0</v>
      </c>
      <c r="BH182" s="216">
        <f>IF(O182="sníž. přenesená",K182,0)</f>
        <v>0</v>
      </c>
      <c r="BI182" s="216">
        <f>IF(O182="nulová",K182,0)</f>
        <v>0</v>
      </c>
      <c r="BJ182" s="15" t="s">
        <v>85</v>
      </c>
      <c r="BK182" s="216">
        <f>ROUND(P182*H182,2)</f>
        <v>0</v>
      </c>
      <c r="BL182" s="15" t="s">
        <v>310</v>
      </c>
      <c r="BM182" s="215" t="s">
        <v>330</v>
      </c>
    </row>
    <row r="183" spans="1:65" s="2" customFormat="1" ht="16.5" customHeight="1">
      <c r="A183" s="31"/>
      <c r="B183" s="32"/>
      <c r="C183" s="217" t="s">
        <v>331</v>
      </c>
      <c r="D183" s="217" t="s">
        <v>190</v>
      </c>
      <c r="E183" s="218" t="s">
        <v>332</v>
      </c>
      <c r="F183" s="219" t="s">
        <v>333</v>
      </c>
      <c r="G183" s="220" t="s">
        <v>322</v>
      </c>
      <c r="H183" s="221">
        <v>4.2999999999999997E-2</v>
      </c>
      <c r="I183" s="222"/>
      <c r="J183" s="223"/>
      <c r="K183" s="224">
        <f>ROUND(P183*H183,2)</f>
        <v>0</v>
      </c>
      <c r="L183" s="225"/>
      <c r="M183" s="226"/>
      <c r="N183" s="227" t="s">
        <v>1</v>
      </c>
      <c r="O183" s="211" t="s">
        <v>40</v>
      </c>
      <c r="P183" s="212">
        <f>I183+J183</f>
        <v>0</v>
      </c>
      <c r="Q183" s="212">
        <f>ROUND(I183*H183,2)</f>
        <v>0</v>
      </c>
      <c r="R183" s="212">
        <f>ROUND(J183*H183,2)</f>
        <v>0</v>
      </c>
      <c r="S183" s="67"/>
      <c r="T183" s="213">
        <f>S183*H183</f>
        <v>0</v>
      </c>
      <c r="U183" s="213">
        <v>0.53</v>
      </c>
      <c r="V183" s="213">
        <f>U183*H183</f>
        <v>2.2789999999999998E-2</v>
      </c>
      <c r="W183" s="213">
        <v>0</v>
      </c>
      <c r="X183" s="214">
        <f>W183*H183</f>
        <v>0</v>
      </c>
      <c r="Y183" s="31"/>
      <c r="Z183" s="31"/>
      <c r="AA183" s="31"/>
      <c r="AB183" s="31"/>
      <c r="AC183" s="31"/>
      <c r="AD183" s="31"/>
      <c r="AE183" s="31"/>
      <c r="AR183" s="215" t="s">
        <v>323</v>
      </c>
      <c r="AT183" s="215" t="s">
        <v>190</v>
      </c>
      <c r="AU183" s="215" t="s">
        <v>87</v>
      </c>
      <c r="AY183" s="15" t="s">
        <v>132</v>
      </c>
      <c r="BE183" s="216">
        <f>IF(O183="základní",K183,0)</f>
        <v>0</v>
      </c>
      <c r="BF183" s="216">
        <f>IF(O183="snížená",K183,0)</f>
        <v>0</v>
      </c>
      <c r="BG183" s="216">
        <f>IF(O183="zákl. přenesená",K183,0)</f>
        <v>0</v>
      </c>
      <c r="BH183" s="216">
        <f>IF(O183="sníž. přenesená",K183,0)</f>
        <v>0</v>
      </c>
      <c r="BI183" s="216">
        <f>IF(O183="nulová",K183,0)</f>
        <v>0</v>
      </c>
      <c r="BJ183" s="15" t="s">
        <v>85</v>
      </c>
      <c r="BK183" s="216">
        <f>ROUND(P183*H183,2)</f>
        <v>0</v>
      </c>
      <c r="BL183" s="15" t="s">
        <v>323</v>
      </c>
      <c r="BM183" s="215" t="s">
        <v>334</v>
      </c>
    </row>
    <row r="184" spans="1:65" s="2" customFormat="1" ht="16.5" customHeight="1">
      <c r="A184" s="31"/>
      <c r="B184" s="32"/>
      <c r="C184" s="217" t="s">
        <v>335</v>
      </c>
      <c r="D184" s="217" t="s">
        <v>190</v>
      </c>
      <c r="E184" s="218" t="s">
        <v>336</v>
      </c>
      <c r="F184" s="219" t="s">
        <v>337</v>
      </c>
      <c r="G184" s="220" t="s">
        <v>149</v>
      </c>
      <c r="H184" s="221">
        <v>23</v>
      </c>
      <c r="I184" s="222"/>
      <c r="J184" s="223"/>
      <c r="K184" s="224">
        <f>ROUND(P184*H184,2)</f>
        <v>0</v>
      </c>
      <c r="L184" s="225"/>
      <c r="M184" s="226"/>
      <c r="N184" s="227" t="s">
        <v>1</v>
      </c>
      <c r="O184" s="211" t="s">
        <v>40</v>
      </c>
      <c r="P184" s="212">
        <f>I184+J184</f>
        <v>0</v>
      </c>
      <c r="Q184" s="212">
        <f>ROUND(I184*H184,2)</f>
        <v>0</v>
      </c>
      <c r="R184" s="212">
        <f>ROUND(J184*H184,2)</f>
        <v>0</v>
      </c>
      <c r="S184" s="67"/>
      <c r="T184" s="213">
        <f>S184*H184</f>
        <v>0</v>
      </c>
      <c r="U184" s="213">
        <v>0</v>
      </c>
      <c r="V184" s="213">
        <f>U184*H184</f>
        <v>0</v>
      </c>
      <c r="W184" s="213">
        <v>0</v>
      </c>
      <c r="X184" s="214">
        <f>W184*H184</f>
        <v>0</v>
      </c>
      <c r="Y184" s="31"/>
      <c r="Z184" s="31"/>
      <c r="AA184" s="31"/>
      <c r="AB184" s="31"/>
      <c r="AC184" s="31"/>
      <c r="AD184" s="31"/>
      <c r="AE184" s="31"/>
      <c r="AR184" s="215" t="s">
        <v>323</v>
      </c>
      <c r="AT184" s="215" t="s">
        <v>190</v>
      </c>
      <c r="AU184" s="215" t="s">
        <v>87</v>
      </c>
      <c r="AY184" s="15" t="s">
        <v>132</v>
      </c>
      <c r="BE184" s="216">
        <f>IF(O184="základní",K184,0)</f>
        <v>0</v>
      </c>
      <c r="BF184" s="216">
        <f>IF(O184="snížená",K184,0)</f>
        <v>0</v>
      </c>
      <c r="BG184" s="216">
        <f>IF(O184="zákl. přenesená",K184,0)</f>
        <v>0</v>
      </c>
      <c r="BH184" s="216">
        <f>IF(O184="sníž. přenesená",K184,0)</f>
        <v>0</v>
      </c>
      <c r="BI184" s="216">
        <f>IF(O184="nulová",K184,0)</f>
        <v>0</v>
      </c>
      <c r="BJ184" s="15" t="s">
        <v>85</v>
      </c>
      <c r="BK184" s="216">
        <f>ROUND(P184*H184,2)</f>
        <v>0</v>
      </c>
      <c r="BL184" s="15" t="s">
        <v>323</v>
      </c>
      <c r="BM184" s="215" t="s">
        <v>338</v>
      </c>
    </row>
    <row r="185" spans="1:65" s="13" customFormat="1" ht="11.25">
      <c r="B185" s="228"/>
      <c r="C185" s="229"/>
      <c r="D185" s="230" t="s">
        <v>325</v>
      </c>
      <c r="E185" s="229"/>
      <c r="F185" s="231" t="s">
        <v>339</v>
      </c>
      <c r="G185" s="229"/>
      <c r="H185" s="232">
        <v>23</v>
      </c>
      <c r="I185" s="233"/>
      <c r="J185" s="233"/>
      <c r="K185" s="229"/>
      <c r="L185" s="229"/>
      <c r="M185" s="234"/>
      <c r="N185" s="235"/>
      <c r="O185" s="236"/>
      <c r="P185" s="236"/>
      <c r="Q185" s="236"/>
      <c r="R185" s="236"/>
      <c r="S185" s="236"/>
      <c r="T185" s="236"/>
      <c r="U185" s="236"/>
      <c r="V185" s="236"/>
      <c r="W185" s="236"/>
      <c r="X185" s="237"/>
      <c r="AT185" s="238" t="s">
        <v>325</v>
      </c>
      <c r="AU185" s="238" t="s">
        <v>87</v>
      </c>
      <c r="AV185" s="13" t="s">
        <v>87</v>
      </c>
      <c r="AW185" s="13" t="s">
        <v>4</v>
      </c>
      <c r="AX185" s="13" t="s">
        <v>85</v>
      </c>
      <c r="AY185" s="238" t="s">
        <v>132</v>
      </c>
    </row>
    <row r="186" spans="1:65" s="12" customFormat="1" ht="22.9" customHeight="1">
      <c r="B186" s="185"/>
      <c r="C186" s="186"/>
      <c r="D186" s="187" t="s">
        <v>76</v>
      </c>
      <c r="E186" s="200" t="s">
        <v>340</v>
      </c>
      <c r="F186" s="200" t="s">
        <v>341</v>
      </c>
      <c r="G186" s="186"/>
      <c r="H186" s="186"/>
      <c r="I186" s="189"/>
      <c r="J186" s="189"/>
      <c r="K186" s="201">
        <f>BK186</f>
        <v>0</v>
      </c>
      <c r="L186" s="186"/>
      <c r="M186" s="191"/>
      <c r="N186" s="192"/>
      <c r="O186" s="193"/>
      <c r="P186" s="193"/>
      <c r="Q186" s="194">
        <f>SUM(Q187:Q192)</f>
        <v>0</v>
      </c>
      <c r="R186" s="194">
        <f>SUM(R187:R192)</f>
        <v>0</v>
      </c>
      <c r="S186" s="193"/>
      <c r="T186" s="195">
        <f>SUM(T187:T192)</f>
        <v>0</v>
      </c>
      <c r="U186" s="193"/>
      <c r="V186" s="195">
        <f>SUM(V187:V192)</f>
        <v>2.4400000000000003E-3</v>
      </c>
      <c r="W186" s="193"/>
      <c r="X186" s="196">
        <f>SUM(X187:X192)</f>
        <v>0</v>
      </c>
      <c r="AR186" s="197" t="s">
        <v>247</v>
      </c>
      <c r="AT186" s="198" t="s">
        <v>76</v>
      </c>
      <c r="AU186" s="198" t="s">
        <v>85</v>
      </c>
      <c r="AY186" s="197" t="s">
        <v>132</v>
      </c>
      <c r="BK186" s="199">
        <f>SUM(BK187:BK192)</f>
        <v>0</v>
      </c>
    </row>
    <row r="187" spans="1:65" s="2" customFormat="1" ht="16.5" customHeight="1">
      <c r="A187" s="31"/>
      <c r="B187" s="32"/>
      <c r="C187" s="202" t="s">
        <v>342</v>
      </c>
      <c r="D187" s="202" t="s">
        <v>136</v>
      </c>
      <c r="E187" s="203" t="s">
        <v>343</v>
      </c>
      <c r="F187" s="204" t="s">
        <v>344</v>
      </c>
      <c r="G187" s="205" t="s">
        <v>183</v>
      </c>
      <c r="H187" s="206">
        <v>1</v>
      </c>
      <c r="I187" s="207"/>
      <c r="J187" s="207"/>
      <c r="K187" s="208">
        <f t="shared" ref="K187:K192" si="14">ROUND(P187*H187,2)</f>
        <v>0</v>
      </c>
      <c r="L187" s="209"/>
      <c r="M187" s="36"/>
      <c r="N187" s="210" t="s">
        <v>1</v>
      </c>
      <c r="O187" s="211" t="s">
        <v>40</v>
      </c>
      <c r="P187" s="212">
        <f t="shared" ref="P187:P192" si="15">I187+J187</f>
        <v>0</v>
      </c>
      <c r="Q187" s="212">
        <f t="shared" ref="Q187:Q192" si="16">ROUND(I187*H187,2)</f>
        <v>0</v>
      </c>
      <c r="R187" s="212">
        <f t="shared" ref="R187:R192" si="17">ROUND(J187*H187,2)</f>
        <v>0</v>
      </c>
      <c r="S187" s="67"/>
      <c r="T187" s="213">
        <f t="shared" ref="T187:T192" si="18">S187*H187</f>
        <v>0</v>
      </c>
      <c r="U187" s="213">
        <v>0</v>
      </c>
      <c r="V187" s="213">
        <f t="shared" ref="V187:V192" si="19">U187*H187</f>
        <v>0</v>
      </c>
      <c r="W187" s="213">
        <v>0</v>
      </c>
      <c r="X187" s="214">
        <f t="shared" ref="X187:X192" si="20">W187*H187</f>
        <v>0</v>
      </c>
      <c r="Y187" s="31"/>
      <c r="Z187" s="31"/>
      <c r="AA187" s="31"/>
      <c r="AB187" s="31"/>
      <c r="AC187" s="31"/>
      <c r="AD187" s="31"/>
      <c r="AE187" s="31"/>
      <c r="AR187" s="215" t="s">
        <v>310</v>
      </c>
      <c r="AT187" s="215" t="s">
        <v>136</v>
      </c>
      <c r="AU187" s="215" t="s">
        <v>87</v>
      </c>
      <c r="AY187" s="15" t="s">
        <v>132</v>
      </c>
      <c r="BE187" s="216">
        <f t="shared" ref="BE187:BE192" si="21">IF(O187="základní",K187,0)</f>
        <v>0</v>
      </c>
      <c r="BF187" s="216">
        <f t="shared" ref="BF187:BF192" si="22">IF(O187="snížená",K187,0)</f>
        <v>0</v>
      </c>
      <c r="BG187" s="216">
        <f t="shared" ref="BG187:BG192" si="23">IF(O187="zákl. přenesená",K187,0)</f>
        <v>0</v>
      </c>
      <c r="BH187" s="216">
        <f t="shared" ref="BH187:BH192" si="24">IF(O187="sníž. přenesená",K187,0)</f>
        <v>0</v>
      </c>
      <c r="BI187" s="216">
        <f t="shared" ref="BI187:BI192" si="25">IF(O187="nulová",K187,0)</f>
        <v>0</v>
      </c>
      <c r="BJ187" s="15" t="s">
        <v>85</v>
      </c>
      <c r="BK187" s="216">
        <f t="shared" ref="BK187:BK192" si="26">ROUND(P187*H187,2)</f>
        <v>0</v>
      </c>
      <c r="BL187" s="15" t="s">
        <v>310</v>
      </c>
      <c r="BM187" s="215" t="s">
        <v>345</v>
      </c>
    </row>
    <row r="188" spans="1:65" s="2" customFormat="1" ht="16.5" customHeight="1">
      <c r="A188" s="31"/>
      <c r="B188" s="32"/>
      <c r="C188" s="202" t="s">
        <v>346</v>
      </c>
      <c r="D188" s="202" t="s">
        <v>136</v>
      </c>
      <c r="E188" s="203" t="s">
        <v>347</v>
      </c>
      <c r="F188" s="204" t="s">
        <v>348</v>
      </c>
      <c r="G188" s="205" t="s">
        <v>139</v>
      </c>
      <c r="H188" s="206">
        <v>12</v>
      </c>
      <c r="I188" s="207"/>
      <c r="J188" s="207"/>
      <c r="K188" s="208">
        <f t="shared" si="14"/>
        <v>0</v>
      </c>
      <c r="L188" s="209"/>
      <c r="M188" s="36"/>
      <c r="N188" s="210" t="s">
        <v>1</v>
      </c>
      <c r="O188" s="211" t="s">
        <v>40</v>
      </c>
      <c r="P188" s="212">
        <f t="shared" si="15"/>
        <v>0</v>
      </c>
      <c r="Q188" s="212">
        <f t="shared" si="16"/>
        <v>0</v>
      </c>
      <c r="R188" s="212">
        <f t="shared" si="17"/>
        <v>0</v>
      </c>
      <c r="S188" s="67"/>
      <c r="T188" s="213">
        <f t="shared" si="18"/>
        <v>0</v>
      </c>
      <c r="U188" s="213">
        <v>0</v>
      </c>
      <c r="V188" s="213">
        <f t="shared" si="19"/>
        <v>0</v>
      </c>
      <c r="W188" s="213">
        <v>0</v>
      </c>
      <c r="X188" s="214">
        <f t="shared" si="20"/>
        <v>0</v>
      </c>
      <c r="Y188" s="31"/>
      <c r="Z188" s="31"/>
      <c r="AA188" s="31"/>
      <c r="AB188" s="31"/>
      <c r="AC188" s="31"/>
      <c r="AD188" s="31"/>
      <c r="AE188" s="31"/>
      <c r="AR188" s="215" t="s">
        <v>310</v>
      </c>
      <c r="AT188" s="215" t="s">
        <v>136</v>
      </c>
      <c r="AU188" s="215" t="s">
        <v>87</v>
      </c>
      <c r="AY188" s="15" t="s">
        <v>132</v>
      </c>
      <c r="BE188" s="216">
        <f t="shared" si="21"/>
        <v>0</v>
      </c>
      <c r="BF188" s="216">
        <f t="shared" si="22"/>
        <v>0</v>
      </c>
      <c r="BG188" s="216">
        <f t="shared" si="23"/>
        <v>0</v>
      </c>
      <c r="BH188" s="216">
        <f t="shared" si="24"/>
        <v>0</v>
      </c>
      <c r="BI188" s="216">
        <f t="shared" si="25"/>
        <v>0</v>
      </c>
      <c r="BJ188" s="15" t="s">
        <v>85</v>
      </c>
      <c r="BK188" s="216">
        <f t="shared" si="26"/>
        <v>0</v>
      </c>
      <c r="BL188" s="15" t="s">
        <v>310</v>
      </c>
      <c r="BM188" s="215" t="s">
        <v>349</v>
      </c>
    </row>
    <row r="189" spans="1:65" s="2" customFormat="1" ht="16.5" customHeight="1">
      <c r="A189" s="31"/>
      <c r="B189" s="32"/>
      <c r="C189" s="217" t="s">
        <v>350</v>
      </c>
      <c r="D189" s="217" t="s">
        <v>190</v>
      </c>
      <c r="E189" s="218" t="s">
        <v>351</v>
      </c>
      <c r="F189" s="219" t="s">
        <v>352</v>
      </c>
      <c r="G189" s="220" t="s">
        <v>139</v>
      </c>
      <c r="H189" s="221">
        <v>12</v>
      </c>
      <c r="I189" s="222"/>
      <c r="J189" s="223"/>
      <c r="K189" s="224">
        <f t="shared" si="14"/>
        <v>0</v>
      </c>
      <c r="L189" s="225"/>
      <c r="M189" s="226"/>
      <c r="N189" s="227" t="s">
        <v>1</v>
      </c>
      <c r="O189" s="211" t="s">
        <v>40</v>
      </c>
      <c r="P189" s="212">
        <f t="shared" si="15"/>
        <v>0</v>
      </c>
      <c r="Q189" s="212">
        <f t="shared" si="16"/>
        <v>0</v>
      </c>
      <c r="R189" s="212">
        <f t="shared" si="17"/>
        <v>0</v>
      </c>
      <c r="S189" s="67"/>
      <c r="T189" s="213">
        <f t="shared" si="18"/>
        <v>0</v>
      </c>
      <c r="U189" s="213">
        <v>1.6000000000000001E-4</v>
      </c>
      <c r="V189" s="213">
        <f t="shared" si="19"/>
        <v>1.9200000000000003E-3</v>
      </c>
      <c r="W189" s="213">
        <v>0</v>
      </c>
      <c r="X189" s="214">
        <f t="shared" si="20"/>
        <v>0</v>
      </c>
      <c r="Y189" s="31"/>
      <c r="Z189" s="31"/>
      <c r="AA189" s="31"/>
      <c r="AB189" s="31"/>
      <c r="AC189" s="31"/>
      <c r="AD189" s="31"/>
      <c r="AE189" s="31"/>
      <c r="AR189" s="215" t="s">
        <v>323</v>
      </c>
      <c r="AT189" s="215" t="s">
        <v>190</v>
      </c>
      <c r="AU189" s="215" t="s">
        <v>87</v>
      </c>
      <c r="AY189" s="15" t="s">
        <v>132</v>
      </c>
      <c r="BE189" s="216">
        <f t="shared" si="21"/>
        <v>0</v>
      </c>
      <c r="BF189" s="216">
        <f t="shared" si="22"/>
        <v>0</v>
      </c>
      <c r="BG189" s="216">
        <f t="shared" si="23"/>
        <v>0</v>
      </c>
      <c r="BH189" s="216">
        <f t="shared" si="24"/>
        <v>0</v>
      </c>
      <c r="BI189" s="216">
        <f t="shared" si="25"/>
        <v>0</v>
      </c>
      <c r="BJ189" s="15" t="s">
        <v>85</v>
      </c>
      <c r="BK189" s="216">
        <f t="shared" si="26"/>
        <v>0</v>
      </c>
      <c r="BL189" s="15" t="s">
        <v>323</v>
      </c>
      <c r="BM189" s="215" t="s">
        <v>353</v>
      </c>
    </row>
    <row r="190" spans="1:65" s="2" customFormat="1" ht="21.75" customHeight="1">
      <c r="A190" s="31"/>
      <c r="B190" s="32"/>
      <c r="C190" s="202" t="s">
        <v>354</v>
      </c>
      <c r="D190" s="202" t="s">
        <v>136</v>
      </c>
      <c r="E190" s="203" t="s">
        <v>355</v>
      </c>
      <c r="F190" s="204" t="s">
        <v>356</v>
      </c>
      <c r="G190" s="205" t="s">
        <v>149</v>
      </c>
      <c r="H190" s="206">
        <v>26</v>
      </c>
      <c r="I190" s="207"/>
      <c r="J190" s="207"/>
      <c r="K190" s="208">
        <f t="shared" si="14"/>
        <v>0</v>
      </c>
      <c r="L190" s="209"/>
      <c r="M190" s="36"/>
      <c r="N190" s="210" t="s">
        <v>1</v>
      </c>
      <c r="O190" s="211" t="s">
        <v>40</v>
      </c>
      <c r="P190" s="212">
        <f t="shared" si="15"/>
        <v>0</v>
      </c>
      <c r="Q190" s="212">
        <f t="shared" si="16"/>
        <v>0</v>
      </c>
      <c r="R190" s="212">
        <f t="shared" si="17"/>
        <v>0</v>
      </c>
      <c r="S190" s="67"/>
      <c r="T190" s="213">
        <f t="shared" si="18"/>
        <v>0</v>
      </c>
      <c r="U190" s="213">
        <v>0</v>
      </c>
      <c r="V190" s="213">
        <f t="shared" si="19"/>
        <v>0</v>
      </c>
      <c r="W190" s="213">
        <v>0</v>
      </c>
      <c r="X190" s="214">
        <f t="shared" si="20"/>
        <v>0</v>
      </c>
      <c r="Y190" s="31"/>
      <c r="Z190" s="31"/>
      <c r="AA190" s="31"/>
      <c r="AB190" s="31"/>
      <c r="AC190" s="31"/>
      <c r="AD190" s="31"/>
      <c r="AE190" s="31"/>
      <c r="AR190" s="215" t="s">
        <v>310</v>
      </c>
      <c r="AT190" s="215" t="s">
        <v>136</v>
      </c>
      <c r="AU190" s="215" t="s">
        <v>87</v>
      </c>
      <c r="AY190" s="15" t="s">
        <v>132</v>
      </c>
      <c r="BE190" s="216">
        <f t="shared" si="21"/>
        <v>0</v>
      </c>
      <c r="BF190" s="216">
        <f t="shared" si="22"/>
        <v>0</v>
      </c>
      <c r="BG190" s="216">
        <f t="shared" si="23"/>
        <v>0</v>
      </c>
      <c r="BH190" s="216">
        <f t="shared" si="24"/>
        <v>0</v>
      </c>
      <c r="BI190" s="216">
        <f t="shared" si="25"/>
        <v>0</v>
      </c>
      <c r="BJ190" s="15" t="s">
        <v>85</v>
      </c>
      <c r="BK190" s="216">
        <f t="shared" si="26"/>
        <v>0</v>
      </c>
      <c r="BL190" s="15" t="s">
        <v>310</v>
      </c>
      <c r="BM190" s="215" t="s">
        <v>357</v>
      </c>
    </row>
    <row r="191" spans="1:65" s="2" customFormat="1" ht="16.5" customHeight="1">
      <c r="A191" s="31"/>
      <c r="B191" s="32"/>
      <c r="C191" s="217" t="s">
        <v>358</v>
      </c>
      <c r="D191" s="217" t="s">
        <v>190</v>
      </c>
      <c r="E191" s="218" t="s">
        <v>359</v>
      </c>
      <c r="F191" s="219" t="s">
        <v>360</v>
      </c>
      <c r="G191" s="220" t="s">
        <v>322</v>
      </c>
      <c r="H191" s="221">
        <v>2.5999999999999999E-2</v>
      </c>
      <c r="I191" s="222"/>
      <c r="J191" s="223"/>
      <c r="K191" s="224">
        <f t="shared" si="14"/>
        <v>0</v>
      </c>
      <c r="L191" s="225"/>
      <c r="M191" s="226"/>
      <c r="N191" s="227" t="s">
        <v>1</v>
      </c>
      <c r="O191" s="211" t="s">
        <v>40</v>
      </c>
      <c r="P191" s="212">
        <f t="shared" si="15"/>
        <v>0</v>
      </c>
      <c r="Q191" s="212">
        <f t="shared" si="16"/>
        <v>0</v>
      </c>
      <c r="R191" s="212">
        <f t="shared" si="17"/>
        <v>0</v>
      </c>
      <c r="S191" s="67"/>
      <c r="T191" s="213">
        <f t="shared" si="18"/>
        <v>0</v>
      </c>
      <c r="U191" s="213">
        <v>0.02</v>
      </c>
      <c r="V191" s="213">
        <f t="shared" si="19"/>
        <v>5.1999999999999995E-4</v>
      </c>
      <c r="W191" s="213">
        <v>0</v>
      </c>
      <c r="X191" s="214">
        <f t="shared" si="20"/>
        <v>0</v>
      </c>
      <c r="Y191" s="31"/>
      <c r="Z191" s="31"/>
      <c r="AA191" s="31"/>
      <c r="AB191" s="31"/>
      <c r="AC191" s="31"/>
      <c r="AD191" s="31"/>
      <c r="AE191" s="31"/>
      <c r="AR191" s="215" t="s">
        <v>323</v>
      </c>
      <c r="AT191" s="215" t="s">
        <v>190</v>
      </c>
      <c r="AU191" s="215" t="s">
        <v>87</v>
      </c>
      <c r="AY191" s="15" t="s">
        <v>132</v>
      </c>
      <c r="BE191" s="216">
        <f t="shared" si="21"/>
        <v>0</v>
      </c>
      <c r="BF191" s="216">
        <f t="shared" si="22"/>
        <v>0</v>
      </c>
      <c r="BG191" s="216">
        <f t="shared" si="23"/>
        <v>0</v>
      </c>
      <c r="BH191" s="216">
        <f t="shared" si="24"/>
        <v>0</v>
      </c>
      <c r="BI191" s="216">
        <f t="shared" si="25"/>
        <v>0</v>
      </c>
      <c r="BJ191" s="15" t="s">
        <v>85</v>
      </c>
      <c r="BK191" s="216">
        <f t="shared" si="26"/>
        <v>0</v>
      </c>
      <c r="BL191" s="15" t="s">
        <v>323</v>
      </c>
      <c r="BM191" s="215" t="s">
        <v>361</v>
      </c>
    </row>
    <row r="192" spans="1:65" s="2" customFormat="1" ht="16.5" customHeight="1">
      <c r="A192" s="31"/>
      <c r="B192" s="32"/>
      <c r="C192" s="202" t="s">
        <v>362</v>
      </c>
      <c r="D192" s="202" t="s">
        <v>136</v>
      </c>
      <c r="E192" s="203" t="s">
        <v>363</v>
      </c>
      <c r="F192" s="204" t="s">
        <v>364</v>
      </c>
      <c r="G192" s="205" t="s">
        <v>183</v>
      </c>
      <c r="H192" s="206">
        <v>1</v>
      </c>
      <c r="I192" s="207"/>
      <c r="J192" s="207"/>
      <c r="K192" s="208">
        <f t="shared" si="14"/>
        <v>0</v>
      </c>
      <c r="L192" s="209"/>
      <c r="M192" s="36"/>
      <c r="N192" s="210" t="s">
        <v>1</v>
      </c>
      <c r="O192" s="211" t="s">
        <v>40</v>
      </c>
      <c r="P192" s="212">
        <f t="shared" si="15"/>
        <v>0</v>
      </c>
      <c r="Q192" s="212">
        <f t="shared" si="16"/>
        <v>0</v>
      </c>
      <c r="R192" s="212">
        <f t="shared" si="17"/>
        <v>0</v>
      </c>
      <c r="S192" s="67"/>
      <c r="T192" s="213">
        <f t="shared" si="18"/>
        <v>0</v>
      </c>
      <c r="U192" s="213">
        <v>0</v>
      </c>
      <c r="V192" s="213">
        <f t="shared" si="19"/>
        <v>0</v>
      </c>
      <c r="W192" s="213">
        <v>0</v>
      </c>
      <c r="X192" s="214">
        <f t="shared" si="20"/>
        <v>0</v>
      </c>
      <c r="Y192" s="31"/>
      <c r="Z192" s="31"/>
      <c r="AA192" s="31"/>
      <c r="AB192" s="31"/>
      <c r="AC192" s="31"/>
      <c r="AD192" s="31"/>
      <c r="AE192" s="31"/>
      <c r="AR192" s="215" t="s">
        <v>310</v>
      </c>
      <c r="AT192" s="215" t="s">
        <v>136</v>
      </c>
      <c r="AU192" s="215" t="s">
        <v>87</v>
      </c>
      <c r="AY192" s="15" t="s">
        <v>132</v>
      </c>
      <c r="BE192" s="216">
        <f t="shared" si="21"/>
        <v>0</v>
      </c>
      <c r="BF192" s="216">
        <f t="shared" si="22"/>
        <v>0</v>
      </c>
      <c r="BG192" s="216">
        <f t="shared" si="23"/>
        <v>0</v>
      </c>
      <c r="BH192" s="216">
        <f t="shared" si="24"/>
        <v>0</v>
      </c>
      <c r="BI192" s="216">
        <f t="shared" si="25"/>
        <v>0</v>
      </c>
      <c r="BJ192" s="15" t="s">
        <v>85</v>
      </c>
      <c r="BK192" s="216">
        <f t="shared" si="26"/>
        <v>0</v>
      </c>
      <c r="BL192" s="15" t="s">
        <v>310</v>
      </c>
      <c r="BM192" s="215" t="s">
        <v>365</v>
      </c>
    </row>
    <row r="193" spans="1:65" s="12" customFormat="1" ht="25.9" customHeight="1">
      <c r="B193" s="185"/>
      <c r="C193" s="186"/>
      <c r="D193" s="187" t="s">
        <v>76</v>
      </c>
      <c r="E193" s="188" t="s">
        <v>366</v>
      </c>
      <c r="F193" s="188" t="s">
        <v>367</v>
      </c>
      <c r="G193" s="186"/>
      <c r="H193" s="186"/>
      <c r="I193" s="189"/>
      <c r="J193" s="189"/>
      <c r="K193" s="190">
        <f>BK193</f>
        <v>0</v>
      </c>
      <c r="L193" s="186"/>
      <c r="M193" s="191"/>
      <c r="N193" s="192"/>
      <c r="O193" s="193"/>
      <c r="P193" s="193"/>
      <c r="Q193" s="194">
        <f>SUM(Q194:Q198)</f>
        <v>0</v>
      </c>
      <c r="R193" s="194">
        <f>SUM(R194:R198)</f>
        <v>0</v>
      </c>
      <c r="S193" s="193"/>
      <c r="T193" s="195">
        <f>SUM(T194:T198)</f>
        <v>0</v>
      </c>
      <c r="U193" s="193"/>
      <c r="V193" s="195">
        <f>SUM(V194:V198)</f>
        <v>0</v>
      </c>
      <c r="W193" s="193"/>
      <c r="X193" s="196">
        <f>SUM(X194:X198)</f>
        <v>0</v>
      </c>
      <c r="AR193" s="197" t="s">
        <v>140</v>
      </c>
      <c r="AT193" s="198" t="s">
        <v>76</v>
      </c>
      <c r="AU193" s="198" t="s">
        <v>77</v>
      </c>
      <c r="AY193" s="197" t="s">
        <v>132</v>
      </c>
      <c r="BK193" s="199">
        <f>SUM(BK194:BK198)</f>
        <v>0</v>
      </c>
    </row>
    <row r="194" spans="1:65" s="2" customFormat="1" ht="16.5" customHeight="1">
      <c r="A194" s="31"/>
      <c r="B194" s="32"/>
      <c r="C194" s="202" t="s">
        <v>368</v>
      </c>
      <c r="D194" s="202" t="s">
        <v>136</v>
      </c>
      <c r="E194" s="203" t="s">
        <v>369</v>
      </c>
      <c r="F194" s="204" t="s">
        <v>370</v>
      </c>
      <c r="G194" s="205" t="s">
        <v>371</v>
      </c>
      <c r="H194" s="206">
        <v>4</v>
      </c>
      <c r="I194" s="207"/>
      <c r="J194" s="207"/>
      <c r="K194" s="208">
        <f>ROUND(P194*H194,2)</f>
        <v>0</v>
      </c>
      <c r="L194" s="209"/>
      <c r="M194" s="36"/>
      <c r="N194" s="210" t="s">
        <v>1</v>
      </c>
      <c r="O194" s="211" t="s">
        <v>40</v>
      </c>
      <c r="P194" s="212">
        <f>I194+J194</f>
        <v>0</v>
      </c>
      <c r="Q194" s="212">
        <f>ROUND(I194*H194,2)</f>
        <v>0</v>
      </c>
      <c r="R194" s="212">
        <f>ROUND(J194*H194,2)</f>
        <v>0</v>
      </c>
      <c r="S194" s="67"/>
      <c r="T194" s="213">
        <f>S194*H194</f>
        <v>0</v>
      </c>
      <c r="U194" s="213">
        <v>0</v>
      </c>
      <c r="V194" s="213">
        <f>U194*H194</f>
        <v>0</v>
      </c>
      <c r="W194" s="213">
        <v>0</v>
      </c>
      <c r="X194" s="214">
        <f>W194*H194</f>
        <v>0</v>
      </c>
      <c r="Y194" s="31"/>
      <c r="Z194" s="31"/>
      <c r="AA194" s="31"/>
      <c r="AB194" s="31"/>
      <c r="AC194" s="31"/>
      <c r="AD194" s="31"/>
      <c r="AE194" s="31"/>
      <c r="AR194" s="215" t="s">
        <v>372</v>
      </c>
      <c r="AT194" s="215" t="s">
        <v>136</v>
      </c>
      <c r="AU194" s="215" t="s">
        <v>85</v>
      </c>
      <c r="AY194" s="15" t="s">
        <v>132</v>
      </c>
      <c r="BE194" s="216">
        <f>IF(O194="základní",K194,0)</f>
        <v>0</v>
      </c>
      <c r="BF194" s="216">
        <f>IF(O194="snížená",K194,0)</f>
        <v>0</v>
      </c>
      <c r="BG194" s="216">
        <f>IF(O194="zákl. přenesená",K194,0)</f>
        <v>0</v>
      </c>
      <c r="BH194" s="216">
        <f>IF(O194="sníž. přenesená",K194,0)</f>
        <v>0</v>
      </c>
      <c r="BI194" s="216">
        <f>IF(O194="nulová",K194,0)</f>
        <v>0</v>
      </c>
      <c r="BJ194" s="15" t="s">
        <v>85</v>
      </c>
      <c r="BK194" s="216">
        <f>ROUND(P194*H194,2)</f>
        <v>0</v>
      </c>
      <c r="BL194" s="15" t="s">
        <v>372</v>
      </c>
      <c r="BM194" s="215" t="s">
        <v>373</v>
      </c>
    </row>
    <row r="195" spans="1:65" s="2" customFormat="1" ht="16.5" customHeight="1">
      <c r="A195" s="31"/>
      <c r="B195" s="32"/>
      <c r="C195" s="202" t="s">
        <v>374</v>
      </c>
      <c r="D195" s="202" t="s">
        <v>136</v>
      </c>
      <c r="E195" s="203" t="s">
        <v>375</v>
      </c>
      <c r="F195" s="204" t="s">
        <v>376</v>
      </c>
      <c r="G195" s="205" t="s">
        <v>371</v>
      </c>
      <c r="H195" s="206">
        <v>5</v>
      </c>
      <c r="I195" s="207"/>
      <c r="J195" s="207"/>
      <c r="K195" s="208">
        <f>ROUND(P195*H195,2)</f>
        <v>0</v>
      </c>
      <c r="L195" s="209"/>
      <c r="M195" s="36"/>
      <c r="N195" s="210" t="s">
        <v>1</v>
      </c>
      <c r="O195" s="211" t="s">
        <v>40</v>
      </c>
      <c r="P195" s="212">
        <f>I195+J195</f>
        <v>0</v>
      </c>
      <c r="Q195" s="212">
        <f>ROUND(I195*H195,2)</f>
        <v>0</v>
      </c>
      <c r="R195" s="212">
        <f>ROUND(J195*H195,2)</f>
        <v>0</v>
      </c>
      <c r="S195" s="67"/>
      <c r="T195" s="213">
        <f>S195*H195</f>
        <v>0</v>
      </c>
      <c r="U195" s="213">
        <v>0</v>
      </c>
      <c r="V195" s="213">
        <f>U195*H195</f>
        <v>0</v>
      </c>
      <c r="W195" s="213">
        <v>0</v>
      </c>
      <c r="X195" s="214">
        <f>W195*H195</f>
        <v>0</v>
      </c>
      <c r="Y195" s="31"/>
      <c r="Z195" s="31"/>
      <c r="AA195" s="31"/>
      <c r="AB195" s="31"/>
      <c r="AC195" s="31"/>
      <c r="AD195" s="31"/>
      <c r="AE195" s="31"/>
      <c r="AR195" s="215" t="s">
        <v>372</v>
      </c>
      <c r="AT195" s="215" t="s">
        <v>136</v>
      </c>
      <c r="AU195" s="215" t="s">
        <v>85</v>
      </c>
      <c r="AY195" s="15" t="s">
        <v>132</v>
      </c>
      <c r="BE195" s="216">
        <f>IF(O195="základní",K195,0)</f>
        <v>0</v>
      </c>
      <c r="BF195" s="216">
        <f>IF(O195="snížená",K195,0)</f>
        <v>0</v>
      </c>
      <c r="BG195" s="216">
        <f>IF(O195="zákl. přenesená",K195,0)</f>
        <v>0</v>
      </c>
      <c r="BH195" s="216">
        <f>IF(O195="sníž. přenesená",K195,0)</f>
        <v>0</v>
      </c>
      <c r="BI195" s="216">
        <f>IF(O195="nulová",K195,0)</f>
        <v>0</v>
      </c>
      <c r="BJ195" s="15" t="s">
        <v>85</v>
      </c>
      <c r="BK195" s="216">
        <f>ROUND(P195*H195,2)</f>
        <v>0</v>
      </c>
      <c r="BL195" s="15" t="s">
        <v>372</v>
      </c>
      <c r="BM195" s="215" t="s">
        <v>377</v>
      </c>
    </row>
    <row r="196" spans="1:65" s="2" customFormat="1" ht="16.5" customHeight="1">
      <c r="A196" s="31"/>
      <c r="B196" s="32"/>
      <c r="C196" s="202" t="s">
        <v>378</v>
      </c>
      <c r="D196" s="202" t="s">
        <v>136</v>
      </c>
      <c r="E196" s="203" t="s">
        <v>379</v>
      </c>
      <c r="F196" s="204" t="s">
        <v>380</v>
      </c>
      <c r="G196" s="205" t="s">
        <v>371</v>
      </c>
      <c r="H196" s="206">
        <v>2</v>
      </c>
      <c r="I196" s="207"/>
      <c r="J196" s="207"/>
      <c r="K196" s="208">
        <f>ROUND(P196*H196,2)</f>
        <v>0</v>
      </c>
      <c r="L196" s="209"/>
      <c r="M196" s="36"/>
      <c r="N196" s="210" t="s">
        <v>1</v>
      </c>
      <c r="O196" s="211" t="s">
        <v>40</v>
      </c>
      <c r="P196" s="212">
        <f>I196+J196</f>
        <v>0</v>
      </c>
      <c r="Q196" s="212">
        <f>ROUND(I196*H196,2)</f>
        <v>0</v>
      </c>
      <c r="R196" s="212">
        <f>ROUND(J196*H196,2)</f>
        <v>0</v>
      </c>
      <c r="S196" s="67"/>
      <c r="T196" s="213">
        <f>S196*H196</f>
        <v>0</v>
      </c>
      <c r="U196" s="213">
        <v>0</v>
      </c>
      <c r="V196" s="213">
        <f>U196*H196</f>
        <v>0</v>
      </c>
      <c r="W196" s="213">
        <v>0</v>
      </c>
      <c r="X196" s="214">
        <f>W196*H196</f>
        <v>0</v>
      </c>
      <c r="Y196" s="31"/>
      <c r="Z196" s="31"/>
      <c r="AA196" s="31"/>
      <c r="AB196" s="31"/>
      <c r="AC196" s="31"/>
      <c r="AD196" s="31"/>
      <c r="AE196" s="31"/>
      <c r="AR196" s="215" t="s">
        <v>140</v>
      </c>
      <c r="AT196" s="215" t="s">
        <v>136</v>
      </c>
      <c r="AU196" s="215" t="s">
        <v>85</v>
      </c>
      <c r="AY196" s="15" t="s">
        <v>132</v>
      </c>
      <c r="BE196" s="216">
        <f>IF(O196="základní",K196,0)</f>
        <v>0</v>
      </c>
      <c r="BF196" s="216">
        <f>IF(O196="snížená",K196,0)</f>
        <v>0</v>
      </c>
      <c r="BG196" s="216">
        <f>IF(O196="zákl. přenesená",K196,0)</f>
        <v>0</v>
      </c>
      <c r="BH196" s="216">
        <f>IF(O196="sníž. přenesená",K196,0)</f>
        <v>0</v>
      </c>
      <c r="BI196" s="216">
        <f>IF(O196="nulová",K196,0)</f>
        <v>0</v>
      </c>
      <c r="BJ196" s="15" t="s">
        <v>85</v>
      </c>
      <c r="BK196" s="216">
        <f>ROUND(P196*H196,2)</f>
        <v>0</v>
      </c>
      <c r="BL196" s="15" t="s">
        <v>140</v>
      </c>
      <c r="BM196" s="215" t="s">
        <v>381</v>
      </c>
    </row>
    <row r="197" spans="1:65" s="2" customFormat="1" ht="21.75" customHeight="1">
      <c r="A197" s="31"/>
      <c r="B197" s="32"/>
      <c r="C197" s="202" t="s">
        <v>382</v>
      </c>
      <c r="D197" s="202" t="s">
        <v>136</v>
      </c>
      <c r="E197" s="203" t="s">
        <v>383</v>
      </c>
      <c r="F197" s="204" t="s">
        <v>384</v>
      </c>
      <c r="G197" s="205" t="s">
        <v>371</v>
      </c>
      <c r="H197" s="206">
        <v>16</v>
      </c>
      <c r="I197" s="207"/>
      <c r="J197" s="207"/>
      <c r="K197" s="208">
        <f>ROUND(P197*H197,2)</f>
        <v>0</v>
      </c>
      <c r="L197" s="209"/>
      <c r="M197" s="36"/>
      <c r="N197" s="210" t="s">
        <v>1</v>
      </c>
      <c r="O197" s="211" t="s">
        <v>40</v>
      </c>
      <c r="P197" s="212">
        <f>I197+J197</f>
        <v>0</v>
      </c>
      <c r="Q197" s="212">
        <f>ROUND(I197*H197,2)</f>
        <v>0</v>
      </c>
      <c r="R197" s="212">
        <f>ROUND(J197*H197,2)</f>
        <v>0</v>
      </c>
      <c r="S197" s="67"/>
      <c r="T197" s="213">
        <f>S197*H197</f>
        <v>0</v>
      </c>
      <c r="U197" s="213">
        <v>0</v>
      </c>
      <c r="V197" s="213">
        <f>U197*H197</f>
        <v>0</v>
      </c>
      <c r="W197" s="213">
        <v>0</v>
      </c>
      <c r="X197" s="214">
        <f>W197*H197</f>
        <v>0</v>
      </c>
      <c r="Y197" s="31"/>
      <c r="Z197" s="31"/>
      <c r="AA197" s="31"/>
      <c r="AB197" s="31"/>
      <c r="AC197" s="31"/>
      <c r="AD197" s="31"/>
      <c r="AE197" s="31"/>
      <c r="AR197" s="215" t="s">
        <v>140</v>
      </c>
      <c r="AT197" s="215" t="s">
        <v>136</v>
      </c>
      <c r="AU197" s="215" t="s">
        <v>85</v>
      </c>
      <c r="AY197" s="15" t="s">
        <v>132</v>
      </c>
      <c r="BE197" s="216">
        <f>IF(O197="základní",K197,0)</f>
        <v>0</v>
      </c>
      <c r="BF197" s="216">
        <f>IF(O197="snížená",K197,0)</f>
        <v>0</v>
      </c>
      <c r="BG197" s="216">
        <f>IF(O197="zákl. přenesená",K197,0)</f>
        <v>0</v>
      </c>
      <c r="BH197" s="216">
        <f>IF(O197="sníž. přenesená",K197,0)</f>
        <v>0</v>
      </c>
      <c r="BI197" s="216">
        <f>IF(O197="nulová",K197,0)</f>
        <v>0</v>
      </c>
      <c r="BJ197" s="15" t="s">
        <v>85</v>
      </c>
      <c r="BK197" s="216">
        <f>ROUND(P197*H197,2)</f>
        <v>0</v>
      </c>
      <c r="BL197" s="15" t="s">
        <v>140</v>
      </c>
      <c r="BM197" s="215" t="s">
        <v>385</v>
      </c>
    </row>
    <row r="198" spans="1:65" s="2" customFormat="1" ht="16.5" customHeight="1">
      <c r="A198" s="31"/>
      <c r="B198" s="32"/>
      <c r="C198" s="202" t="s">
        <v>386</v>
      </c>
      <c r="D198" s="202" t="s">
        <v>136</v>
      </c>
      <c r="E198" s="203" t="s">
        <v>387</v>
      </c>
      <c r="F198" s="204" t="s">
        <v>388</v>
      </c>
      <c r="G198" s="205" t="s">
        <v>371</v>
      </c>
      <c r="H198" s="206">
        <v>6</v>
      </c>
      <c r="I198" s="207"/>
      <c r="J198" s="207"/>
      <c r="K198" s="208">
        <f>ROUND(P198*H198,2)</f>
        <v>0</v>
      </c>
      <c r="L198" s="209"/>
      <c r="M198" s="36"/>
      <c r="N198" s="210" t="s">
        <v>1</v>
      </c>
      <c r="O198" s="211" t="s">
        <v>40</v>
      </c>
      <c r="P198" s="212">
        <f>I198+J198</f>
        <v>0</v>
      </c>
      <c r="Q198" s="212">
        <f>ROUND(I198*H198,2)</f>
        <v>0</v>
      </c>
      <c r="R198" s="212">
        <f>ROUND(J198*H198,2)</f>
        <v>0</v>
      </c>
      <c r="S198" s="67"/>
      <c r="T198" s="213">
        <f>S198*H198</f>
        <v>0</v>
      </c>
      <c r="U198" s="213">
        <v>0</v>
      </c>
      <c r="V198" s="213">
        <f>U198*H198</f>
        <v>0</v>
      </c>
      <c r="W198" s="213">
        <v>0</v>
      </c>
      <c r="X198" s="214">
        <f>W198*H198</f>
        <v>0</v>
      </c>
      <c r="Y198" s="31"/>
      <c r="Z198" s="31"/>
      <c r="AA198" s="31"/>
      <c r="AB198" s="31"/>
      <c r="AC198" s="31"/>
      <c r="AD198" s="31"/>
      <c r="AE198" s="31"/>
      <c r="AR198" s="215" t="s">
        <v>372</v>
      </c>
      <c r="AT198" s="215" t="s">
        <v>136</v>
      </c>
      <c r="AU198" s="215" t="s">
        <v>85</v>
      </c>
      <c r="AY198" s="15" t="s">
        <v>132</v>
      </c>
      <c r="BE198" s="216">
        <f>IF(O198="základní",K198,0)</f>
        <v>0</v>
      </c>
      <c r="BF198" s="216">
        <f>IF(O198="snížená",K198,0)</f>
        <v>0</v>
      </c>
      <c r="BG198" s="216">
        <f>IF(O198="zákl. přenesená",K198,0)</f>
        <v>0</v>
      </c>
      <c r="BH198" s="216">
        <f>IF(O198="sníž. přenesená",K198,0)</f>
        <v>0</v>
      </c>
      <c r="BI198" s="216">
        <f>IF(O198="nulová",K198,0)</f>
        <v>0</v>
      </c>
      <c r="BJ198" s="15" t="s">
        <v>85</v>
      </c>
      <c r="BK198" s="216">
        <f>ROUND(P198*H198,2)</f>
        <v>0</v>
      </c>
      <c r="BL198" s="15" t="s">
        <v>372</v>
      </c>
      <c r="BM198" s="215" t="s">
        <v>389</v>
      </c>
    </row>
    <row r="199" spans="1:65" s="12" customFormat="1" ht="25.9" customHeight="1">
      <c r="B199" s="185"/>
      <c r="C199" s="186"/>
      <c r="D199" s="187" t="s">
        <v>76</v>
      </c>
      <c r="E199" s="188" t="s">
        <v>390</v>
      </c>
      <c r="F199" s="188" t="s">
        <v>391</v>
      </c>
      <c r="G199" s="186"/>
      <c r="H199" s="186"/>
      <c r="I199" s="189"/>
      <c r="J199" s="189"/>
      <c r="K199" s="190">
        <f>BK199</f>
        <v>0</v>
      </c>
      <c r="L199" s="186"/>
      <c r="M199" s="191"/>
      <c r="N199" s="192"/>
      <c r="O199" s="193"/>
      <c r="P199" s="193"/>
      <c r="Q199" s="194">
        <f>Q200+Q202+Q204</f>
        <v>0</v>
      </c>
      <c r="R199" s="194">
        <f>R200+R202+R204</f>
        <v>0</v>
      </c>
      <c r="S199" s="193"/>
      <c r="T199" s="195">
        <f>T200+T202+T204</f>
        <v>0</v>
      </c>
      <c r="U199" s="193"/>
      <c r="V199" s="195">
        <f>V200+V202+V204</f>
        <v>0</v>
      </c>
      <c r="W199" s="193"/>
      <c r="X199" s="196">
        <f>X200+X202+X204</f>
        <v>0</v>
      </c>
      <c r="AR199" s="197" t="s">
        <v>254</v>
      </c>
      <c r="AT199" s="198" t="s">
        <v>76</v>
      </c>
      <c r="AU199" s="198" t="s">
        <v>77</v>
      </c>
      <c r="AY199" s="197" t="s">
        <v>132</v>
      </c>
      <c r="BK199" s="199">
        <f>BK200+BK202+BK204</f>
        <v>0</v>
      </c>
    </row>
    <row r="200" spans="1:65" s="12" customFormat="1" ht="22.9" customHeight="1">
      <c r="B200" s="185"/>
      <c r="C200" s="186"/>
      <c r="D200" s="187" t="s">
        <v>76</v>
      </c>
      <c r="E200" s="200" t="s">
        <v>392</v>
      </c>
      <c r="F200" s="200" t="s">
        <v>393</v>
      </c>
      <c r="G200" s="186"/>
      <c r="H200" s="186"/>
      <c r="I200" s="189"/>
      <c r="J200" s="189"/>
      <c r="K200" s="201">
        <f>BK200</f>
        <v>0</v>
      </c>
      <c r="L200" s="186"/>
      <c r="M200" s="191"/>
      <c r="N200" s="192"/>
      <c r="O200" s="193"/>
      <c r="P200" s="193"/>
      <c r="Q200" s="194">
        <f>Q201</f>
        <v>0</v>
      </c>
      <c r="R200" s="194">
        <f>R201</f>
        <v>0</v>
      </c>
      <c r="S200" s="193"/>
      <c r="T200" s="195">
        <f>T201</f>
        <v>0</v>
      </c>
      <c r="U200" s="193"/>
      <c r="V200" s="195">
        <f>V201</f>
        <v>0</v>
      </c>
      <c r="W200" s="193"/>
      <c r="X200" s="196">
        <f>X201</f>
        <v>0</v>
      </c>
      <c r="AR200" s="197" t="s">
        <v>254</v>
      </c>
      <c r="AT200" s="198" t="s">
        <v>76</v>
      </c>
      <c r="AU200" s="198" t="s">
        <v>85</v>
      </c>
      <c r="AY200" s="197" t="s">
        <v>132</v>
      </c>
      <c r="BK200" s="199">
        <f>BK201</f>
        <v>0</v>
      </c>
    </row>
    <row r="201" spans="1:65" s="2" customFormat="1" ht="16.5" customHeight="1">
      <c r="A201" s="31"/>
      <c r="B201" s="32"/>
      <c r="C201" s="202" t="s">
        <v>394</v>
      </c>
      <c r="D201" s="202" t="s">
        <v>136</v>
      </c>
      <c r="E201" s="203" t="s">
        <v>395</v>
      </c>
      <c r="F201" s="204" t="s">
        <v>396</v>
      </c>
      <c r="G201" s="205" t="s">
        <v>177</v>
      </c>
      <c r="H201" s="206">
        <v>1</v>
      </c>
      <c r="I201" s="207"/>
      <c r="J201" s="207"/>
      <c r="K201" s="208">
        <f>ROUND(P201*H201,2)</f>
        <v>0</v>
      </c>
      <c r="L201" s="209"/>
      <c r="M201" s="36"/>
      <c r="N201" s="210" t="s">
        <v>1</v>
      </c>
      <c r="O201" s="211" t="s">
        <v>40</v>
      </c>
      <c r="P201" s="212">
        <f>I201+J201</f>
        <v>0</v>
      </c>
      <c r="Q201" s="212">
        <f>ROUND(I201*H201,2)</f>
        <v>0</v>
      </c>
      <c r="R201" s="212">
        <f>ROUND(J201*H201,2)</f>
        <v>0</v>
      </c>
      <c r="S201" s="67"/>
      <c r="T201" s="213">
        <f>S201*H201</f>
        <v>0</v>
      </c>
      <c r="U201" s="213">
        <v>0</v>
      </c>
      <c r="V201" s="213">
        <f>U201*H201</f>
        <v>0</v>
      </c>
      <c r="W201" s="213">
        <v>0</v>
      </c>
      <c r="X201" s="214">
        <f>W201*H201</f>
        <v>0</v>
      </c>
      <c r="Y201" s="31"/>
      <c r="Z201" s="31"/>
      <c r="AA201" s="31"/>
      <c r="AB201" s="31"/>
      <c r="AC201" s="31"/>
      <c r="AD201" s="31"/>
      <c r="AE201" s="31"/>
      <c r="AR201" s="215" t="s">
        <v>397</v>
      </c>
      <c r="AT201" s="215" t="s">
        <v>136</v>
      </c>
      <c r="AU201" s="215" t="s">
        <v>87</v>
      </c>
      <c r="AY201" s="15" t="s">
        <v>132</v>
      </c>
      <c r="BE201" s="216">
        <f>IF(O201="základní",K201,0)</f>
        <v>0</v>
      </c>
      <c r="BF201" s="216">
        <f>IF(O201="snížená",K201,0)</f>
        <v>0</v>
      </c>
      <c r="BG201" s="216">
        <f>IF(O201="zákl. přenesená",K201,0)</f>
        <v>0</v>
      </c>
      <c r="BH201" s="216">
        <f>IF(O201="sníž. přenesená",K201,0)</f>
        <v>0</v>
      </c>
      <c r="BI201" s="216">
        <f>IF(O201="nulová",K201,0)</f>
        <v>0</v>
      </c>
      <c r="BJ201" s="15" t="s">
        <v>85</v>
      </c>
      <c r="BK201" s="216">
        <f>ROUND(P201*H201,2)</f>
        <v>0</v>
      </c>
      <c r="BL201" s="15" t="s">
        <v>397</v>
      </c>
      <c r="BM201" s="215" t="s">
        <v>398</v>
      </c>
    </row>
    <row r="202" spans="1:65" s="12" customFormat="1" ht="22.9" customHeight="1">
      <c r="B202" s="185"/>
      <c r="C202" s="186"/>
      <c r="D202" s="187" t="s">
        <v>76</v>
      </c>
      <c r="E202" s="200" t="s">
        <v>399</v>
      </c>
      <c r="F202" s="200" t="s">
        <v>400</v>
      </c>
      <c r="G202" s="186"/>
      <c r="H202" s="186"/>
      <c r="I202" s="189"/>
      <c r="J202" s="189"/>
      <c r="K202" s="201">
        <f>BK202</f>
        <v>0</v>
      </c>
      <c r="L202" s="186"/>
      <c r="M202" s="191"/>
      <c r="N202" s="192"/>
      <c r="O202" s="193"/>
      <c r="P202" s="193"/>
      <c r="Q202" s="194">
        <f>Q203</f>
        <v>0</v>
      </c>
      <c r="R202" s="194">
        <f>R203</f>
        <v>0</v>
      </c>
      <c r="S202" s="193"/>
      <c r="T202" s="195">
        <f>T203</f>
        <v>0</v>
      </c>
      <c r="U202" s="193"/>
      <c r="V202" s="195">
        <f>V203</f>
        <v>0</v>
      </c>
      <c r="W202" s="193"/>
      <c r="X202" s="196">
        <f>X203</f>
        <v>0</v>
      </c>
      <c r="AR202" s="197" t="s">
        <v>254</v>
      </c>
      <c r="AT202" s="198" t="s">
        <v>76</v>
      </c>
      <c r="AU202" s="198" t="s">
        <v>85</v>
      </c>
      <c r="AY202" s="197" t="s">
        <v>132</v>
      </c>
      <c r="BK202" s="199">
        <f>BK203</f>
        <v>0</v>
      </c>
    </row>
    <row r="203" spans="1:65" s="2" customFormat="1" ht="16.5" customHeight="1">
      <c r="A203" s="31"/>
      <c r="B203" s="32"/>
      <c r="C203" s="202" t="s">
        <v>401</v>
      </c>
      <c r="D203" s="202" t="s">
        <v>136</v>
      </c>
      <c r="E203" s="203" t="s">
        <v>402</v>
      </c>
      <c r="F203" s="204" t="s">
        <v>403</v>
      </c>
      <c r="G203" s="205" t="s">
        <v>183</v>
      </c>
      <c r="H203" s="206">
        <v>4.0999999999999996</v>
      </c>
      <c r="I203" s="207"/>
      <c r="J203" s="207"/>
      <c r="K203" s="208">
        <f>ROUND(P203*H203,2)</f>
        <v>0</v>
      </c>
      <c r="L203" s="209"/>
      <c r="M203" s="36"/>
      <c r="N203" s="210" t="s">
        <v>1</v>
      </c>
      <c r="O203" s="211" t="s">
        <v>40</v>
      </c>
      <c r="P203" s="212">
        <f>I203+J203</f>
        <v>0</v>
      </c>
      <c r="Q203" s="212">
        <f>ROUND(I203*H203,2)</f>
        <v>0</v>
      </c>
      <c r="R203" s="212">
        <f>ROUND(J203*H203,2)</f>
        <v>0</v>
      </c>
      <c r="S203" s="67"/>
      <c r="T203" s="213">
        <f>S203*H203</f>
        <v>0</v>
      </c>
      <c r="U203" s="213">
        <v>0</v>
      </c>
      <c r="V203" s="213">
        <f>U203*H203</f>
        <v>0</v>
      </c>
      <c r="W203" s="213">
        <v>0</v>
      </c>
      <c r="X203" s="214">
        <f>W203*H203</f>
        <v>0</v>
      </c>
      <c r="Y203" s="31"/>
      <c r="Z203" s="31"/>
      <c r="AA203" s="31"/>
      <c r="AB203" s="31"/>
      <c r="AC203" s="31"/>
      <c r="AD203" s="31"/>
      <c r="AE203" s="31"/>
      <c r="AR203" s="215" t="s">
        <v>397</v>
      </c>
      <c r="AT203" s="215" t="s">
        <v>136</v>
      </c>
      <c r="AU203" s="215" t="s">
        <v>87</v>
      </c>
      <c r="AY203" s="15" t="s">
        <v>132</v>
      </c>
      <c r="BE203" s="216">
        <f>IF(O203="základní",K203,0)</f>
        <v>0</v>
      </c>
      <c r="BF203" s="216">
        <f>IF(O203="snížená",K203,0)</f>
        <v>0</v>
      </c>
      <c r="BG203" s="216">
        <f>IF(O203="zákl. přenesená",K203,0)</f>
        <v>0</v>
      </c>
      <c r="BH203" s="216">
        <f>IF(O203="sníž. přenesená",K203,0)</f>
        <v>0</v>
      </c>
      <c r="BI203" s="216">
        <f>IF(O203="nulová",K203,0)</f>
        <v>0</v>
      </c>
      <c r="BJ203" s="15" t="s">
        <v>85</v>
      </c>
      <c r="BK203" s="216">
        <f>ROUND(P203*H203,2)</f>
        <v>0</v>
      </c>
      <c r="BL203" s="15" t="s">
        <v>397</v>
      </c>
      <c r="BM203" s="215" t="s">
        <v>404</v>
      </c>
    </row>
    <row r="204" spans="1:65" s="12" customFormat="1" ht="22.9" customHeight="1">
      <c r="B204" s="185"/>
      <c r="C204" s="186"/>
      <c r="D204" s="187" t="s">
        <v>76</v>
      </c>
      <c r="E204" s="200" t="s">
        <v>405</v>
      </c>
      <c r="F204" s="200" t="s">
        <v>406</v>
      </c>
      <c r="G204" s="186"/>
      <c r="H204" s="186"/>
      <c r="I204" s="189"/>
      <c r="J204" s="189"/>
      <c r="K204" s="201">
        <f>BK204</f>
        <v>0</v>
      </c>
      <c r="L204" s="186"/>
      <c r="M204" s="191"/>
      <c r="N204" s="192"/>
      <c r="O204" s="193"/>
      <c r="P204" s="193"/>
      <c r="Q204" s="194">
        <f>Q205</f>
        <v>0</v>
      </c>
      <c r="R204" s="194">
        <f>R205</f>
        <v>0</v>
      </c>
      <c r="S204" s="193"/>
      <c r="T204" s="195">
        <f>T205</f>
        <v>0</v>
      </c>
      <c r="U204" s="193"/>
      <c r="V204" s="195">
        <f>V205</f>
        <v>0</v>
      </c>
      <c r="W204" s="193"/>
      <c r="X204" s="196">
        <f>X205</f>
        <v>0</v>
      </c>
      <c r="AR204" s="197" t="s">
        <v>254</v>
      </c>
      <c r="AT204" s="198" t="s">
        <v>76</v>
      </c>
      <c r="AU204" s="198" t="s">
        <v>85</v>
      </c>
      <c r="AY204" s="197" t="s">
        <v>132</v>
      </c>
      <c r="BK204" s="199">
        <f>BK205</f>
        <v>0</v>
      </c>
    </row>
    <row r="205" spans="1:65" s="2" customFormat="1" ht="16.5" customHeight="1">
      <c r="A205" s="31"/>
      <c r="B205" s="32"/>
      <c r="C205" s="202" t="s">
        <v>407</v>
      </c>
      <c r="D205" s="202" t="s">
        <v>136</v>
      </c>
      <c r="E205" s="203" t="s">
        <v>408</v>
      </c>
      <c r="F205" s="204" t="s">
        <v>409</v>
      </c>
      <c r="G205" s="205" t="s">
        <v>183</v>
      </c>
      <c r="H205" s="206">
        <v>3.3</v>
      </c>
      <c r="I205" s="207"/>
      <c r="J205" s="207"/>
      <c r="K205" s="208">
        <f>ROUND(P205*H205,2)</f>
        <v>0</v>
      </c>
      <c r="L205" s="209"/>
      <c r="M205" s="36"/>
      <c r="N205" s="239" t="s">
        <v>1</v>
      </c>
      <c r="O205" s="240" t="s">
        <v>40</v>
      </c>
      <c r="P205" s="241">
        <f>I205+J205</f>
        <v>0</v>
      </c>
      <c r="Q205" s="241">
        <f>ROUND(I205*H205,2)</f>
        <v>0</v>
      </c>
      <c r="R205" s="241">
        <f>ROUND(J205*H205,2)</f>
        <v>0</v>
      </c>
      <c r="S205" s="242"/>
      <c r="T205" s="243">
        <f>S205*H205</f>
        <v>0</v>
      </c>
      <c r="U205" s="243">
        <v>0</v>
      </c>
      <c r="V205" s="243">
        <f>U205*H205</f>
        <v>0</v>
      </c>
      <c r="W205" s="243">
        <v>0</v>
      </c>
      <c r="X205" s="244">
        <f>W205*H205</f>
        <v>0</v>
      </c>
      <c r="Y205" s="31"/>
      <c r="Z205" s="31"/>
      <c r="AA205" s="31"/>
      <c r="AB205" s="31"/>
      <c r="AC205" s="31"/>
      <c r="AD205" s="31"/>
      <c r="AE205" s="31"/>
      <c r="AR205" s="215" t="s">
        <v>397</v>
      </c>
      <c r="AT205" s="215" t="s">
        <v>136</v>
      </c>
      <c r="AU205" s="215" t="s">
        <v>87</v>
      </c>
      <c r="AY205" s="15" t="s">
        <v>132</v>
      </c>
      <c r="BE205" s="216">
        <f>IF(O205="základní",K205,0)</f>
        <v>0</v>
      </c>
      <c r="BF205" s="216">
        <f>IF(O205="snížená",K205,0)</f>
        <v>0</v>
      </c>
      <c r="BG205" s="216">
        <f>IF(O205="zákl. přenesená",K205,0)</f>
        <v>0</v>
      </c>
      <c r="BH205" s="216">
        <f>IF(O205="sníž. přenesená",K205,0)</f>
        <v>0</v>
      </c>
      <c r="BI205" s="216">
        <f>IF(O205="nulová",K205,0)</f>
        <v>0</v>
      </c>
      <c r="BJ205" s="15" t="s">
        <v>85</v>
      </c>
      <c r="BK205" s="216">
        <f>ROUND(P205*H205,2)</f>
        <v>0</v>
      </c>
      <c r="BL205" s="15" t="s">
        <v>397</v>
      </c>
      <c r="BM205" s="215" t="s">
        <v>410</v>
      </c>
    </row>
    <row r="206" spans="1:65" s="2" customFormat="1" ht="6.95" customHeight="1">
      <c r="A206" s="31"/>
      <c r="B206" s="51"/>
      <c r="C206" s="52"/>
      <c r="D206" s="52"/>
      <c r="E206" s="52"/>
      <c r="F206" s="52"/>
      <c r="G206" s="52"/>
      <c r="H206" s="52"/>
      <c r="I206" s="146"/>
      <c r="J206" s="146"/>
      <c r="K206" s="52"/>
      <c r="L206" s="52"/>
      <c r="M206" s="36"/>
      <c r="N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</row>
  </sheetData>
  <sheetProtection algorithmName="SHA-512" hashValue="oGEJzRXdQgA1SbBLgrRonFAMsLt+pmUhtE688sYo0QEjmgkdUuw+3jAGRMLWLOs1oy6Cpg2NxEEn//vvW99Ldw==" saltValue="6tuV5dzTh2WN7/LZ6ZiTnMUCPzRlhnNfVoAjVkq5cv679b+yA3G4bqW7nW7xGvNKtZEPDe9LSDsm6kKG/9cXqQ==" spinCount="100000" sheet="1" objects="1" scenarios="1" formatColumns="0" formatRows="0" autoFilter="0"/>
  <autoFilter ref="C128:L205"/>
  <mergeCells count="9">
    <mergeCell ref="E87:H87"/>
    <mergeCell ref="E119:H119"/>
    <mergeCell ref="E121:H12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SO01 - Silnoproudá elektr...</vt:lpstr>
      <vt:lpstr>'Rekapitulace stavby'!Názvy_tisku</vt:lpstr>
      <vt:lpstr>'SO01 - Silnoproudá elektr...'!Názvy_tisku</vt:lpstr>
      <vt:lpstr>'Rekapitulace stavby'!Oblast_tisku</vt:lpstr>
      <vt:lpstr>'SO01 - Silnoproudá elektr...'!Oblast_tisku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Horak</dc:creator>
  <cp:lastModifiedBy>Jiri Horak</cp:lastModifiedBy>
  <dcterms:created xsi:type="dcterms:W3CDTF">2020-10-23T11:30:44Z</dcterms:created>
  <dcterms:modified xsi:type="dcterms:W3CDTF">2020-10-23T12:06:40Z</dcterms:modified>
</cp:coreProperties>
</file>